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nny\Dropbox\Current calculators\Ch.5 Single Sample Tests\"/>
    </mc:Choice>
  </mc:AlternateContent>
  <bookViews>
    <workbookView xWindow="0" yWindow="0" windowWidth="19200" windowHeight="9045"/>
  </bookViews>
  <sheets>
    <sheet name="One-sample chi-square test"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5" i="1" l="1"/>
  <c r="O15" i="1"/>
  <c r="P13" i="1"/>
  <c r="O13" i="1"/>
  <c r="P11" i="1"/>
  <c r="AJ27" i="1" s="1"/>
  <c r="O11" i="1"/>
  <c r="AJ5" i="1" s="1"/>
  <c r="AI9" i="1"/>
  <c r="AH9" i="1"/>
  <c r="AG9" i="1"/>
  <c r="AF9" i="1"/>
  <c r="AE9" i="1"/>
  <c r="AD9" i="1"/>
  <c r="AC9" i="1"/>
  <c r="AB9" i="1"/>
  <c r="AA9" i="1"/>
  <c r="Z9" i="1"/>
  <c r="AI5" i="1"/>
  <c r="AH5" i="1"/>
  <c r="AG5" i="1"/>
  <c r="AF5" i="1"/>
  <c r="AE5" i="1"/>
  <c r="AD5" i="1"/>
  <c r="AC5" i="1"/>
  <c r="AB5" i="1"/>
  <c r="AA5" i="1"/>
  <c r="Z5" i="1"/>
  <c r="Z11" i="1" l="1"/>
  <c r="Z7" i="1" s="1"/>
  <c r="E17" i="1" s="1"/>
  <c r="AD11" i="1"/>
  <c r="AD7" i="1" s="1"/>
  <c r="I17" i="1" s="1"/>
  <c r="AH11" i="1"/>
  <c r="AH7" i="1" s="1"/>
  <c r="M17" i="1" s="1"/>
  <c r="AA11" i="1"/>
  <c r="AA7" i="1" s="1"/>
  <c r="F17" i="1" s="1"/>
  <c r="AE11" i="1"/>
  <c r="AE7" i="1" s="1"/>
  <c r="J17" i="1" s="1"/>
  <c r="AI11" i="1"/>
  <c r="AI7" i="1" s="1"/>
  <c r="N17" i="1" s="1"/>
  <c r="AB11" i="1"/>
  <c r="AB7" i="1" s="1"/>
  <c r="G17" i="1" s="1"/>
  <c r="AF11" i="1"/>
  <c r="AF7" i="1" s="1"/>
  <c r="K17" i="1" s="1"/>
  <c r="AC11" i="1"/>
  <c r="AC7" i="1" s="1"/>
  <c r="H17" i="1" s="1"/>
  <c r="AG11" i="1"/>
  <c r="AG7" i="1" s="1"/>
  <c r="L17" i="1" s="1"/>
  <c r="AD13" i="1"/>
  <c r="AJ19" i="1"/>
  <c r="AJ22" i="1"/>
  <c r="AJ23" i="1"/>
  <c r="AJ25" i="1"/>
  <c r="Z19" i="1"/>
  <c r="AJ21" i="1"/>
  <c r="AJ24" i="1"/>
  <c r="E25" i="1"/>
  <c r="AJ26" i="1"/>
  <c r="Z13" i="1" l="1"/>
  <c r="Z15" i="1" s="1"/>
  <c r="AJ7" i="1"/>
  <c r="J21" i="1" s="1"/>
  <c r="AI13" i="1"/>
  <c r="AB13" i="1"/>
  <c r="AH13" i="1"/>
  <c r="AG13" i="1"/>
  <c r="AC13" i="1"/>
  <c r="AE13" i="1"/>
  <c r="AF13" i="1"/>
  <c r="AA13" i="1"/>
  <c r="AA15" i="1" s="1"/>
  <c r="O17" i="1"/>
  <c r="P17" i="1"/>
  <c r="AI19" i="1" l="1"/>
  <c r="AB15" i="1"/>
  <c r="AI20" i="1" s="1"/>
  <c r="AJ20" i="1" s="1"/>
  <c r="Z17" i="1" s="1"/>
  <c r="AC15" i="1"/>
  <c r="Z21" i="1" l="1"/>
  <c r="Z23" i="1"/>
  <c r="E23" i="1"/>
  <c r="E29" i="1" s="1"/>
  <c r="AD15" i="1"/>
  <c r="AI21" i="1"/>
  <c r="H32" i="1" l="1"/>
  <c r="AA21" i="1"/>
  <c r="E27" i="1" s="1"/>
  <c r="E34" i="1"/>
  <c r="E32" i="1"/>
  <c r="AI22" i="1"/>
  <c r="AE15" i="1"/>
  <c r="AI23" i="1" l="1"/>
  <c r="AF15" i="1"/>
  <c r="AG15" i="1" l="1"/>
  <c r="AI24" i="1"/>
  <c r="AH15" i="1" l="1"/>
  <c r="AI25" i="1"/>
  <c r="AI26" i="1" l="1"/>
  <c r="AI15" i="1"/>
  <c r="AI27" i="1" s="1"/>
</calcChain>
</file>

<file path=xl/sharedStrings.xml><?xml version="1.0" encoding="utf-8"?>
<sst xmlns="http://schemas.openxmlformats.org/spreadsheetml/2006/main" count="48" uniqueCount="33">
  <si>
    <t xml:space="preserve">Enter your observed frequencies as counts (not percentages) and the expected values as EITHER frequencies or proportions. If using proportions you can enter  a fraction preceeded by an equals sign (e.g. for thirds enter =1/3 not 0.33). Only enter values for the number of categories for which you have data. Do not fill the remaining categories with zero values. Check the assumptions for size of expected values. </t>
  </si>
  <si>
    <t>A</t>
  </si>
  <si>
    <t>B</t>
  </si>
  <si>
    <t>C</t>
  </si>
  <si>
    <t>D</t>
  </si>
  <si>
    <t>E</t>
  </si>
  <si>
    <t>F</t>
  </si>
  <si>
    <t>G</t>
  </si>
  <si>
    <t>H</t>
  </si>
  <si>
    <t>I</t>
  </si>
  <si>
    <t>J</t>
  </si>
  <si>
    <t>Sum</t>
  </si>
  <si>
    <t>Observed frequencies:</t>
  </si>
  <si>
    <t>Expected frequencies</t>
  </si>
  <si>
    <t>Expected proportions</t>
  </si>
  <si>
    <t>count</t>
  </si>
  <si>
    <t>proportions as frequencies</t>
  </si>
  <si>
    <t>components</t>
  </si>
  <si>
    <t>running sum</t>
  </si>
  <si>
    <r>
      <rPr>
        <sz val="14"/>
        <color theme="1"/>
        <rFont val="Calibri"/>
        <family val="2"/>
        <scheme val="minor"/>
      </rPr>
      <t>Check the assumptions:</t>
    </r>
    <r>
      <rPr>
        <sz val="11"/>
        <color theme="1"/>
        <rFont val="Calibri"/>
        <family val="2"/>
        <scheme val="minor"/>
      </rPr>
      <t xml:space="preserve"> </t>
    </r>
  </si>
  <si>
    <t xml:space="preserve">Chi square value </t>
  </si>
  <si>
    <t>None of these values should be &lt;1 and no more than 20% less than 5</t>
  </si>
  <si>
    <t xml:space="preserve">Ignore zero entries after your data finish. </t>
  </si>
  <si>
    <t>Degrees of freedom</t>
  </si>
  <si>
    <t>Results</t>
  </si>
  <si>
    <t>Warnings:</t>
  </si>
  <si>
    <t>Chi dist funtion</t>
  </si>
  <si>
    <t>Chi squared statistic:</t>
  </si>
  <si>
    <t>Probability</t>
  </si>
  <si>
    <t>Cramer's v (effect size)</t>
  </si>
  <si>
    <t>Significant at p&lt;0.05?</t>
  </si>
  <si>
    <t>Significant at p&lt;0.01?</t>
  </si>
  <si>
    <t>Interpretation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</si>
</sst>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000000"/>
  </numFmts>
  <fonts count="7" x14ac:knownFonts="1">
    <font>
      <sz val="11"/>
      <color theme="1"/>
      <name val="Calibri"/>
      <family val="2"/>
      <scheme val="minor"/>
    </font>
    <font>
      <sz val="11"/>
      <color rgb="FFFF0000"/>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sz val="18"/>
      <color theme="1"/>
      <name val="Calibri"/>
      <family val="2"/>
      <scheme val="minor"/>
    </font>
    <font>
      <sz val="16"/>
      <color theme="1"/>
      <name val="Calibri"/>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3" fillId="0" borderId="0" xfId="0" applyFont="1"/>
    <xf numFmtId="0" fontId="3" fillId="0" borderId="1" xfId="0" applyFont="1" applyBorder="1"/>
    <xf numFmtId="0" fontId="2" fillId="0" borderId="0" xfId="0" applyFont="1"/>
    <xf numFmtId="0" fontId="4" fillId="0" borderId="0" xfId="0" applyFont="1"/>
    <xf numFmtId="0" fontId="1" fillId="0" borderId="0" xfId="0" applyFont="1" applyAlignment="1">
      <alignment horizontal="center" wrapText="1"/>
    </xf>
    <xf numFmtId="0" fontId="6" fillId="0" borderId="0" xfId="0" quotePrefix="1" applyFont="1" applyAlignment="1">
      <alignment horizontal="center"/>
    </xf>
    <xf numFmtId="165" fontId="0" fillId="0" borderId="0" xfId="0" applyNumberFormat="1" applyAlignment="1">
      <alignment horizontal="center"/>
    </xf>
    <xf numFmtId="0" fontId="0" fillId="0" borderId="0" xfId="0" applyAlignment="1">
      <alignment horizontal="center" wrapText="1"/>
    </xf>
    <xf numFmtId="0" fontId="0" fillId="0" borderId="0" xfId="0" applyNumberFormat="1"/>
    <xf numFmtId="0" fontId="2" fillId="0" borderId="0" xfId="0" applyFont="1" applyAlignment="1">
      <alignment horizontal="left" vertical="top" wrapText="1"/>
    </xf>
    <xf numFmtId="0" fontId="1" fillId="0" borderId="0" xfId="0" applyFont="1" applyAlignment="1">
      <alignment horizont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5" fillId="0" borderId="3" xfId="0" applyFont="1" applyBorder="1" applyAlignment="1">
      <alignment horizontal="center"/>
    </xf>
    <xf numFmtId="0" fontId="0" fillId="0" borderId="5" xfId="0" applyBorder="1"/>
    <xf numFmtId="0" fontId="0" fillId="0" borderId="0" xfId="0" applyBorder="1"/>
    <xf numFmtId="0" fontId="0" fillId="0" borderId="6" xfId="0" applyBorder="1"/>
    <xf numFmtId="0" fontId="3" fillId="0" borderId="5" xfId="0" applyFont="1" applyBorder="1"/>
    <xf numFmtId="0" fontId="3" fillId="0" borderId="0" xfId="0" applyFont="1" applyBorder="1"/>
    <xf numFmtId="164" fontId="3" fillId="0" borderId="0" xfId="0" applyNumberFormat="1" applyFont="1" applyBorder="1" applyAlignment="1">
      <alignment horizontal="center"/>
    </xf>
    <xf numFmtId="0" fontId="3" fillId="0" borderId="0" xfId="0" applyFont="1" applyBorder="1" applyAlignment="1">
      <alignment horizontal="center"/>
    </xf>
    <xf numFmtId="164" fontId="3" fillId="0" borderId="0" xfId="0" applyNumberFormat="1" applyFont="1" applyBorder="1"/>
    <xf numFmtId="164" fontId="0" fillId="0" borderId="0" xfId="0" applyNumberFormat="1" applyBorder="1"/>
    <xf numFmtId="0" fontId="0" fillId="0" borderId="7" xfId="0" applyBorder="1"/>
    <xf numFmtId="0" fontId="0" fillId="0" borderId="8" xfId="0" applyBorder="1"/>
    <xf numFmtId="0" fontId="0" fillId="0" borderId="9" xfId="0" applyBorder="1"/>
    <xf numFmtId="0" fontId="5" fillId="0" borderId="2" xfId="0" applyFont="1" applyBorder="1" applyAlignment="1">
      <alignment horizontal="center"/>
    </xf>
    <xf numFmtId="0" fontId="5" fillId="0" borderId="4" xfId="0" applyFont="1"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6"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35"/>
  <sheetViews>
    <sheetView tabSelected="1" topLeftCell="A10" workbookViewId="0">
      <selection activeCell="R13" sqref="R13"/>
    </sheetView>
  </sheetViews>
  <sheetFormatPr defaultRowHeight="15" x14ac:dyDescent="0.25"/>
  <cols>
    <col min="5" max="5" width="6.28515625" customWidth="1"/>
    <col min="6" max="6" width="5.7109375" customWidth="1"/>
    <col min="7" max="7" width="5.5703125" customWidth="1"/>
    <col min="8" max="9" width="6.140625" customWidth="1"/>
    <col min="10" max="10" width="5.5703125" customWidth="1"/>
    <col min="11" max="11" width="5.85546875" customWidth="1"/>
    <col min="12" max="12" width="6.28515625" customWidth="1"/>
    <col min="13" max="15" width="6.140625" customWidth="1"/>
    <col min="26" max="27" width="12" bestFit="1" customWidth="1"/>
  </cols>
  <sheetData>
    <row r="2" spans="2:36" ht="15" customHeight="1" x14ac:dyDescent="0.25">
      <c r="C2" s="12" t="s">
        <v>0</v>
      </c>
      <c r="D2" s="13"/>
      <c r="E2" s="13"/>
      <c r="F2" s="13"/>
      <c r="G2" s="13"/>
      <c r="H2" s="13"/>
      <c r="I2" s="13"/>
      <c r="J2" s="13"/>
      <c r="K2" s="13"/>
      <c r="L2" s="13"/>
      <c r="M2" s="13"/>
      <c r="N2" s="13"/>
      <c r="O2" s="13"/>
      <c r="P2" s="14"/>
      <c r="Q2" s="10"/>
      <c r="R2" s="10"/>
      <c r="S2" s="10"/>
    </row>
    <row r="3" spans="2:36" ht="15" customHeight="1" x14ac:dyDescent="0.25">
      <c r="C3" s="15"/>
      <c r="D3" s="16"/>
      <c r="E3" s="16"/>
      <c r="F3" s="16"/>
      <c r="G3" s="16"/>
      <c r="H3" s="16"/>
      <c r="I3" s="16"/>
      <c r="J3" s="16"/>
      <c r="K3" s="16"/>
      <c r="L3" s="16"/>
      <c r="M3" s="16"/>
      <c r="N3" s="16"/>
      <c r="O3" s="16"/>
      <c r="P3" s="17"/>
      <c r="Q3" s="10"/>
      <c r="R3" s="10"/>
      <c r="S3" s="10"/>
      <c r="Z3">
        <v>1</v>
      </c>
      <c r="AA3">
        <v>2</v>
      </c>
      <c r="AB3">
        <v>3</v>
      </c>
      <c r="AC3">
        <v>4</v>
      </c>
      <c r="AD3">
        <v>5</v>
      </c>
      <c r="AE3">
        <v>6</v>
      </c>
      <c r="AF3">
        <v>7</v>
      </c>
      <c r="AG3">
        <v>8</v>
      </c>
      <c r="AH3">
        <v>9</v>
      </c>
      <c r="AI3">
        <v>10</v>
      </c>
    </row>
    <row r="4" spans="2:36" ht="15" customHeight="1" x14ac:dyDescent="0.25">
      <c r="C4" s="15"/>
      <c r="D4" s="16"/>
      <c r="E4" s="16"/>
      <c r="F4" s="16"/>
      <c r="G4" s="16"/>
      <c r="H4" s="16"/>
      <c r="I4" s="16"/>
      <c r="J4" s="16"/>
      <c r="K4" s="16"/>
      <c r="L4" s="16"/>
      <c r="M4" s="16"/>
      <c r="N4" s="16"/>
      <c r="O4" s="16"/>
      <c r="P4" s="17"/>
      <c r="Q4" s="10"/>
      <c r="R4" s="10"/>
      <c r="S4" s="10"/>
      <c r="Z4" t="s">
        <v>1</v>
      </c>
      <c r="AA4" t="s">
        <v>2</v>
      </c>
      <c r="AB4" t="s">
        <v>3</v>
      </c>
      <c r="AC4" t="s">
        <v>4</v>
      </c>
      <c r="AD4" t="s">
        <v>5</v>
      </c>
      <c r="AE4" t="s">
        <v>6</v>
      </c>
      <c r="AF4" t="s">
        <v>7</v>
      </c>
      <c r="AG4" t="s">
        <v>8</v>
      </c>
      <c r="AH4" t="s">
        <v>9</v>
      </c>
      <c r="AI4" t="s">
        <v>10</v>
      </c>
      <c r="AJ4" t="s">
        <v>11</v>
      </c>
    </row>
    <row r="5" spans="2:36" ht="15" customHeight="1" x14ac:dyDescent="0.25">
      <c r="C5" s="15"/>
      <c r="D5" s="16"/>
      <c r="E5" s="16"/>
      <c r="F5" s="16"/>
      <c r="G5" s="16"/>
      <c r="H5" s="16"/>
      <c r="I5" s="16"/>
      <c r="J5" s="16"/>
      <c r="K5" s="16"/>
      <c r="L5" s="16"/>
      <c r="M5" s="16"/>
      <c r="N5" s="16"/>
      <c r="O5" s="16"/>
      <c r="P5" s="17"/>
      <c r="Q5" s="10"/>
      <c r="R5" s="10"/>
      <c r="S5" s="10"/>
      <c r="W5" t="s">
        <v>12</v>
      </c>
      <c r="Z5">
        <f>E11</f>
        <v>80</v>
      </c>
      <c r="AA5">
        <f>F11</f>
        <v>20</v>
      </c>
      <c r="AB5">
        <f>G11</f>
        <v>10</v>
      </c>
      <c r="AC5">
        <f>H11</f>
        <v>0</v>
      </c>
      <c r="AD5">
        <f>I11</f>
        <v>0</v>
      </c>
      <c r="AE5">
        <f>J11</f>
        <v>0</v>
      </c>
      <c r="AF5">
        <f>K11</f>
        <v>0</v>
      </c>
      <c r="AG5">
        <f>L11</f>
        <v>0</v>
      </c>
      <c r="AH5">
        <f>M11</f>
        <v>0</v>
      </c>
      <c r="AI5">
        <f>N11</f>
        <v>0</v>
      </c>
      <c r="AJ5">
        <f>O11</f>
        <v>110</v>
      </c>
    </row>
    <row r="6" spans="2:36" ht="15" customHeight="1" x14ac:dyDescent="0.25">
      <c r="C6" s="15"/>
      <c r="D6" s="16"/>
      <c r="E6" s="16"/>
      <c r="F6" s="16"/>
      <c r="G6" s="16"/>
      <c r="H6" s="16"/>
      <c r="I6" s="16"/>
      <c r="J6" s="16"/>
      <c r="K6" s="16"/>
      <c r="L6" s="16"/>
      <c r="M6" s="16"/>
      <c r="N6" s="16"/>
      <c r="O6" s="16"/>
      <c r="P6" s="17"/>
      <c r="Q6" s="10"/>
      <c r="R6" s="10"/>
      <c r="S6" s="10"/>
    </row>
    <row r="7" spans="2:36" ht="15.75" x14ac:dyDescent="0.25">
      <c r="C7" s="18"/>
      <c r="D7" s="19"/>
      <c r="E7" s="19"/>
      <c r="F7" s="19"/>
      <c r="G7" s="19"/>
      <c r="H7" s="19"/>
      <c r="I7" s="19"/>
      <c r="J7" s="19"/>
      <c r="K7" s="19"/>
      <c r="L7" s="19"/>
      <c r="M7" s="19"/>
      <c r="N7" s="19"/>
      <c r="O7" s="19"/>
      <c r="P7" s="20"/>
      <c r="Q7" s="10"/>
      <c r="R7" s="10"/>
      <c r="S7" s="10"/>
      <c r="W7" t="s">
        <v>13</v>
      </c>
      <c r="Z7">
        <f>MAX(E13,Z11)</f>
        <v>66</v>
      </c>
      <c r="AA7">
        <f>MAX(F13,AA11)</f>
        <v>22</v>
      </c>
      <c r="AB7">
        <f>MAX(G13,AB11)</f>
        <v>22</v>
      </c>
      <c r="AC7">
        <f>MAX(H13,AC11)</f>
        <v>0</v>
      </c>
      <c r="AD7">
        <f>MAX(I13,AD11)</f>
        <v>0</v>
      </c>
      <c r="AE7">
        <f>MAX(J13,AE11)</f>
        <v>0</v>
      </c>
      <c r="AF7">
        <f>MAX(K13,AF11)</f>
        <v>0</v>
      </c>
      <c r="AG7">
        <f>MAX(L13,AG11)</f>
        <v>0</v>
      </c>
      <c r="AH7">
        <f>MAX(M13,AH11)</f>
        <v>0</v>
      </c>
      <c r="AI7">
        <f>MAX(N13,AI11)</f>
        <v>0</v>
      </c>
      <c r="AJ7">
        <f>SUM(Z7:AI7)</f>
        <v>110</v>
      </c>
    </row>
    <row r="9" spans="2:36" x14ac:dyDescent="0.25">
      <c r="E9">
        <v>1</v>
      </c>
      <c r="F9">
        <v>2</v>
      </c>
      <c r="G9">
        <v>3</v>
      </c>
      <c r="H9">
        <v>4</v>
      </c>
      <c r="I9">
        <v>5</v>
      </c>
      <c r="J9">
        <v>6</v>
      </c>
      <c r="K9">
        <v>7</v>
      </c>
      <c r="L9">
        <v>8</v>
      </c>
      <c r="M9">
        <v>9</v>
      </c>
      <c r="N9">
        <v>10</v>
      </c>
      <c r="W9" t="s">
        <v>14</v>
      </c>
      <c r="Z9">
        <f>E15</f>
        <v>0.6</v>
      </c>
      <c r="AA9">
        <f>F15</f>
        <v>0.2</v>
      </c>
      <c r="AB9">
        <f>G15</f>
        <v>0.2</v>
      </c>
      <c r="AC9">
        <f>H15</f>
        <v>0</v>
      </c>
      <c r="AD9">
        <f>I15</f>
        <v>0</v>
      </c>
      <c r="AE9">
        <f>J15</f>
        <v>0</v>
      </c>
      <c r="AF9">
        <f>K15</f>
        <v>0</v>
      </c>
      <c r="AG9">
        <f>L15</f>
        <v>0</v>
      </c>
      <c r="AH9">
        <f>M15</f>
        <v>0</v>
      </c>
      <c r="AI9">
        <f>N15</f>
        <v>0</v>
      </c>
    </row>
    <row r="10" spans="2:36" ht="18.75" x14ac:dyDescent="0.3">
      <c r="B10" s="1"/>
      <c r="C10" s="1"/>
      <c r="D10" s="1"/>
      <c r="E10" s="1" t="s">
        <v>1</v>
      </c>
      <c r="F10" s="1" t="s">
        <v>2</v>
      </c>
      <c r="G10" s="1" t="s">
        <v>3</v>
      </c>
      <c r="H10" s="1" t="s">
        <v>4</v>
      </c>
      <c r="I10" s="1" t="s">
        <v>5</v>
      </c>
      <c r="J10" s="1" t="s">
        <v>6</v>
      </c>
      <c r="K10" s="1" t="s">
        <v>7</v>
      </c>
      <c r="L10" s="1" t="s">
        <v>8</v>
      </c>
      <c r="M10" s="1" t="s">
        <v>9</v>
      </c>
      <c r="N10" s="1" t="s">
        <v>10</v>
      </c>
      <c r="O10" s="1" t="s">
        <v>11</v>
      </c>
      <c r="P10" s="1" t="s">
        <v>15</v>
      </c>
      <c r="Q10" s="1"/>
      <c r="R10" s="1"/>
      <c r="S10" s="1"/>
    </row>
    <row r="11" spans="2:36" ht="18.75" x14ac:dyDescent="0.3">
      <c r="B11" s="1" t="s">
        <v>12</v>
      </c>
      <c r="C11" s="1"/>
      <c r="D11" s="1"/>
      <c r="E11" s="2">
        <v>80</v>
      </c>
      <c r="F11" s="2">
        <v>20</v>
      </c>
      <c r="G11" s="2">
        <v>10</v>
      </c>
      <c r="H11" s="2"/>
      <c r="I11" s="2"/>
      <c r="J11" s="2"/>
      <c r="K11" s="2"/>
      <c r="L11" s="2"/>
      <c r="M11" s="2"/>
      <c r="N11" s="2"/>
      <c r="O11" s="1">
        <f>SUM(E11:L11)</f>
        <v>110</v>
      </c>
      <c r="P11" s="1">
        <f>COUNT(E11:N11)</f>
        <v>3</v>
      </c>
      <c r="Q11" s="1"/>
      <c r="R11" s="1"/>
      <c r="S11" s="1"/>
      <c r="W11" t="s">
        <v>16</v>
      </c>
      <c r="Z11">
        <f>Z9*$AJ$5</f>
        <v>66</v>
      </c>
      <c r="AA11">
        <f t="shared" ref="AA11:AI11" si="0">AA9*$AJ$5</f>
        <v>22</v>
      </c>
      <c r="AB11">
        <f t="shared" si="0"/>
        <v>22</v>
      </c>
      <c r="AC11">
        <f t="shared" si="0"/>
        <v>0</v>
      </c>
      <c r="AD11">
        <f t="shared" si="0"/>
        <v>0</v>
      </c>
      <c r="AE11">
        <f t="shared" si="0"/>
        <v>0</v>
      </c>
      <c r="AF11">
        <f t="shared" si="0"/>
        <v>0</v>
      </c>
      <c r="AG11">
        <f t="shared" si="0"/>
        <v>0</v>
      </c>
      <c r="AH11">
        <f t="shared" si="0"/>
        <v>0</v>
      </c>
      <c r="AI11">
        <f t="shared" si="0"/>
        <v>0</v>
      </c>
    </row>
    <row r="12" spans="2:36" ht="18.75" x14ac:dyDescent="0.3">
      <c r="B12" s="1"/>
      <c r="C12" s="1"/>
      <c r="D12" s="1"/>
      <c r="E12" s="1"/>
      <c r="F12" s="1"/>
      <c r="G12" s="1"/>
      <c r="H12" s="1"/>
      <c r="I12" s="1"/>
      <c r="J12" s="1"/>
      <c r="K12" s="1"/>
      <c r="L12" s="1"/>
      <c r="M12" s="1"/>
      <c r="N12" s="1"/>
      <c r="O12" s="1"/>
      <c r="P12" s="1"/>
      <c r="Q12" s="1"/>
      <c r="R12" s="1"/>
      <c r="S12" s="1"/>
    </row>
    <row r="13" spans="2:36" ht="18.75" x14ac:dyDescent="0.3">
      <c r="B13" s="1" t="s">
        <v>13</v>
      </c>
      <c r="C13" s="1"/>
      <c r="D13" s="1"/>
      <c r="E13" s="2"/>
      <c r="F13" s="2"/>
      <c r="G13" s="2"/>
      <c r="H13" s="2"/>
      <c r="I13" s="2"/>
      <c r="J13" s="2"/>
      <c r="K13" s="2"/>
      <c r="L13" s="2"/>
      <c r="M13" s="2"/>
      <c r="N13" s="2"/>
      <c r="O13" s="1">
        <f>SUM(E13:L13)</f>
        <v>0</v>
      </c>
      <c r="P13" s="1">
        <f>COUNT(E13:N13)</f>
        <v>0</v>
      </c>
      <c r="Q13" s="1"/>
      <c r="R13" s="1"/>
      <c r="S13" s="1"/>
      <c r="W13" t="s">
        <v>17</v>
      </c>
      <c r="Z13">
        <f>((Z5-Z7)^2)/Z7</f>
        <v>2.9696969696969697</v>
      </c>
      <c r="AA13">
        <f t="shared" ref="AA13:AI13" si="1">((AA5-AA7)^2)/AA7</f>
        <v>0.18181818181818182</v>
      </c>
      <c r="AB13">
        <f t="shared" si="1"/>
        <v>6.5454545454545459</v>
      </c>
      <c r="AC13" t="e">
        <f t="shared" si="1"/>
        <v>#DIV/0!</v>
      </c>
      <c r="AD13" t="e">
        <f t="shared" si="1"/>
        <v>#DIV/0!</v>
      </c>
      <c r="AE13" t="e">
        <f t="shared" si="1"/>
        <v>#DIV/0!</v>
      </c>
      <c r="AF13" t="e">
        <f t="shared" si="1"/>
        <v>#DIV/0!</v>
      </c>
      <c r="AG13" t="e">
        <f t="shared" si="1"/>
        <v>#DIV/0!</v>
      </c>
      <c r="AH13" t="e">
        <f t="shared" si="1"/>
        <v>#DIV/0!</v>
      </c>
      <c r="AI13" t="e">
        <f t="shared" si="1"/>
        <v>#DIV/0!</v>
      </c>
    </row>
    <row r="14" spans="2:36" ht="18.75" x14ac:dyDescent="0.3">
      <c r="B14" s="1"/>
      <c r="C14" s="1"/>
      <c r="D14" s="1"/>
      <c r="E14" s="1"/>
      <c r="F14" s="1"/>
      <c r="G14" s="1"/>
      <c r="H14" s="1"/>
      <c r="I14" s="1"/>
      <c r="J14" s="1"/>
      <c r="K14" s="1"/>
      <c r="L14" s="1"/>
      <c r="M14" s="1"/>
      <c r="N14" s="1"/>
      <c r="O14" s="1"/>
      <c r="P14" s="1"/>
      <c r="Q14" s="1"/>
      <c r="R14" s="1"/>
      <c r="S14" s="1"/>
    </row>
    <row r="15" spans="2:36" ht="18.75" x14ac:dyDescent="0.3">
      <c r="B15" s="1" t="s">
        <v>14</v>
      </c>
      <c r="C15" s="1"/>
      <c r="D15" s="1"/>
      <c r="E15" s="2">
        <v>0.6</v>
      </c>
      <c r="F15" s="2">
        <v>0.2</v>
      </c>
      <c r="G15" s="2">
        <v>0.2</v>
      </c>
      <c r="H15" s="2"/>
      <c r="I15" s="2"/>
      <c r="J15" s="2"/>
      <c r="K15" s="2"/>
      <c r="L15" s="2"/>
      <c r="M15" s="2"/>
      <c r="N15" s="2"/>
      <c r="O15" s="1">
        <f>SUM(E15:L15)</f>
        <v>1</v>
      </c>
      <c r="P15" s="1">
        <f>COUNT(E15:N15)</f>
        <v>3</v>
      </c>
      <c r="Q15" s="1"/>
      <c r="R15" s="1"/>
      <c r="S15" s="1"/>
      <c r="W15" t="s">
        <v>18</v>
      </c>
      <c r="Z15">
        <f>Z13</f>
        <v>2.9696969696969697</v>
      </c>
      <c r="AA15">
        <f>Z15+AA13</f>
        <v>3.1515151515151514</v>
      </c>
      <c r="AB15">
        <f t="shared" ref="AB15:AI15" si="2">AA15+AB13</f>
        <v>9.6969696969696972</v>
      </c>
      <c r="AC15" t="e">
        <f t="shared" si="2"/>
        <v>#DIV/0!</v>
      </c>
      <c r="AD15" t="e">
        <f t="shared" si="2"/>
        <v>#DIV/0!</v>
      </c>
      <c r="AE15" t="e">
        <f t="shared" si="2"/>
        <v>#DIV/0!</v>
      </c>
      <c r="AF15" t="e">
        <f t="shared" si="2"/>
        <v>#DIV/0!</v>
      </c>
      <c r="AG15" t="e">
        <f t="shared" si="2"/>
        <v>#DIV/0!</v>
      </c>
      <c r="AH15" t="e">
        <f t="shared" si="2"/>
        <v>#DIV/0!</v>
      </c>
      <c r="AI15" t="e">
        <f t="shared" si="2"/>
        <v>#DIV/0!</v>
      </c>
    </row>
    <row r="17" spans="2:36" ht="18.75" x14ac:dyDescent="0.3">
      <c r="B17" t="s">
        <v>19</v>
      </c>
      <c r="E17" s="3">
        <f t="shared" ref="E17:N17" si="3">Z7</f>
        <v>66</v>
      </c>
      <c r="F17" s="3">
        <f t="shared" si="3"/>
        <v>22</v>
      </c>
      <c r="G17" s="3">
        <f t="shared" si="3"/>
        <v>22</v>
      </c>
      <c r="H17" s="3">
        <f t="shared" si="3"/>
        <v>0</v>
      </c>
      <c r="I17" s="3">
        <f t="shared" si="3"/>
        <v>0</v>
      </c>
      <c r="J17" s="3">
        <f t="shared" si="3"/>
        <v>0</v>
      </c>
      <c r="K17" s="3">
        <f t="shared" si="3"/>
        <v>0</v>
      </c>
      <c r="L17" s="3">
        <f t="shared" si="3"/>
        <v>0</v>
      </c>
      <c r="M17" s="3">
        <f t="shared" si="3"/>
        <v>0</v>
      </c>
      <c r="N17" s="3">
        <f t="shared" si="3"/>
        <v>0</v>
      </c>
      <c r="O17" s="3">
        <f>SUM(E17:L17)</f>
        <v>110</v>
      </c>
      <c r="P17" s="3">
        <f>COUNT(E17:N17)</f>
        <v>10</v>
      </c>
      <c r="Q17" s="3"/>
      <c r="R17" s="3"/>
      <c r="S17" s="3"/>
      <c r="W17" t="s">
        <v>20</v>
      </c>
      <c r="Z17" s="4">
        <f>MAX(AJ19:AJ27)</f>
        <v>9.6969696969696972</v>
      </c>
    </row>
    <row r="18" spans="2:36" x14ac:dyDescent="0.25">
      <c r="E18" t="s">
        <v>21</v>
      </c>
    </row>
    <row r="19" spans="2:36" x14ac:dyDescent="0.25">
      <c r="E19" t="s">
        <v>22</v>
      </c>
      <c r="W19" t="s">
        <v>23</v>
      </c>
      <c r="Z19">
        <f>P11-1</f>
        <v>2</v>
      </c>
      <c r="AH19">
        <v>2</v>
      </c>
      <c r="AI19">
        <f>AA15</f>
        <v>3.1515151515151514</v>
      </c>
      <c r="AJ19">
        <f>IF(P11=2,AI19,0)</f>
        <v>0</v>
      </c>
    </row>
    <row r="20" spans="2:36" x14ac:dyDescent="0.25">
      <c r="AH20">
        <v>3</v>
      </c>
      <c r="AI20">
        <f>AB15</f>
        <v>9.6969696969696972</v>
      </c>
      <c r="AJ20">
        <f>IF(P11=3,AI20,0)</f>
        <v>9.6969696969696972</v>
      </c>
    </row>
    <row r="21" spans="2:36" ht="23.25" customHeight="1" x14ac:dyDescent="0.35">
      <c r="B21" s="34" t="s">
        <v>24</v>
      </c>
      <c r="C21" s="21"/>
      <c r="D21" s="21"/>
      <c r="E21" s="21"/>
      <c r="F21" s="21"/>
      <c r="G21" s="35"/>
      <c r="H21" t="s">
        <v>25</v>
      </c>
      <c r="J21" s="5" t="str">
        <f>IF(O11=AJ7,"OK: sum of observed and expected values agree","Check the entries, the sum of observed and expected values do not agree")</f>
        <v>OK: sum of observed and expected values agree</v>
      </c>
      <c r="K21" s="5"/>
      <c r="L21" s="5"/>
      <c r="M21" s="5"/>
      <c r="N21" s="5"/>
      <c r="O21" s="5"/>
      <c r="P21" s="5"/>
      <c r="Q21" s="11"/>
      <c r="R21" s="11"/>
      <c r="S21" s="11"/>
      <c r="W21" t="s">
        <v>26</v>
      </c>
      <c r="Z21" s="9">
        <f>CHIDIST(Z17,Z19)</f>
        <v>7.8402477176116193E-3</v>
      </c>
      <c r="AA21">
        <f>IF(Z21&gt;0.001,Z21,"p&lt;0.001")</f>
        <v>7.8402477176116193E-3</v>
      </c>
      <c r="AH21">
        <v>4</v>
      </c>
      <c r="AI21" t="e">
        <f>AC15</f>
        <v>#DIV/0!</v>
      </c>
      <c r="AJ21">
        <f>IF(P11=4,AI21,0)</f>
        <v>0</v>
      </c>
    </row>
    <row r="22" spans="2:36" x14ac:dyDescent="0.25">
      <c r="B22" s="22"/>
      <c r="C22" s="23"/>
      <c r="D22" s="23"/>
      <c r="E22" s="23"/>
      <c r="F22" s="23"/>
      <c r="G22" s="24"/>
      <c r="J22" s="5"/>
      <c r="K22" s="5"/>
      <c r="L22" s="5"/>
      <c r="M22" s="5"/>
      <c r="N22" s="5"/>
      <c r="O22" s="5"/>
      <c r="P22" s="5"/>
      <c r="Q22" s="11"/>
      <c r="R22" s="11"/>
      <c r="S22" s="11"/>
      <c r="Z22" s="9"/>
      <c r="AH22">
        <v>5</v>
      </c>
      <c r="AI22" t="e">
        <f>AD15</f>
        <v>#DIV/0!</v>
      </c>
      <c r="AJ22">
        <f>IF(P11=5,AI22,0)</f>
        <v>0</v>
      </c>
    </row>
    <row r="23" spans="2:36" ht="18.75" x14ac:dyDescent="0.3">
      <c r="B23" s="25" t="s">
        <v>27</v>
      </c>
      <c r="C23" s="26"/>
      <c r="D23" s="26"/>
      <c r="E23" s="27">
        <f>Z17</f>
        <v>9.6969696969696972</v>
      </c>
      <c r="F23" s="27"/>
      <c r="G23" s="24"/>
      <c r="Z23" s="9">
        <f>_xlfn.CHISQ.DIST.RT(Z17,Z19)</f>
        <v>7.8402477176116193E-3</v>
      </c>
      <c r="AH23">
        <v>6</v>
      </c>
      <c r="AI23" t="e">
        <f>AE15</f>
        <v>#DIV/0!</v>
      </c>
      <c r="AJ23">
        <f>IF(P11=6,AI23,0)</f>
        <v>0</v>
      </c>
    </row>
    <row r="24" spans="2:36" ht="18.75" x14ac:dyDescent="0.3">
      <c r="B24" s="25"/>
      <c r="C24" s="26"/>
      <c r="D24" s="26"/>
      <c r="E24" s="26"/>
      <c r="F24" s="23"/>
      <c r="G24" s="24"/>
      <c r="AH24">
        <v>7</v>
      </c>
      <c r="AI24" t="e">
        <f>AF15</f>
        <v>#DIV/0!</v>
      </c>
      <c r="AJ24">
        <f>IF(P11=7,AI24,0)</f>
        <v>0</v>
      </c>
    </row>
    <row r="25" spans="2:36" ht="18.75" x14ac:dyDescent="0.3">
      <c r="B25" s="25" t="s">
        <v>23</v>
      </c>
      <c r="C25" s="26"/>
      <c r="D25" s="26"/>
      <c r="E25" s="28">
        <f>P11-1</f>
        <v>2</v>
      </c>
      <c r="F25" s="28"/>
      <c r="G25" s="24"/>
      <c r="AH25">
        <v>8</v>
      </c>
      <c r="AI25" t="e">
        <f>AG15</f>
        <v>#DIV/0!</v>
      </c>
      <c r="AJ25">
        <f>IF(P11=8,AI25,0)</f>
        <v>0</v>
      </c>
    </row>
    <row r="26" spans="2:36" ht="18.75" x14ac:dyDescent="0.3">
      <c r="B26" s="25"/>
      <c r="C26" s="26"/>
      <c r="D26" s="26"/>
      <c r="E26" s="26"/>
      <c r="F26" s="23"/>
      <c r="G26" s="24"/>
      <c r="AH26">
        <v>9</v>
      </c>
      <c r="AI26" t="e">
        <f>AH15</f>
        <v>#DIV/0!</v>
      </c>
      <c r="AJ26">
        <f>IF(P11=9,AI26,0)</f>
        <v>0</v>
      </c>
    </row>
    <row r="27" spans="2:36" ht="21" x14ac:dyDescent="0.35">
      <c r="B27" s="25" t="s">
        <v>28</v>
      </c>
      <c r="C27" s="26"/>
      <c r="D27" s="26"/>
      <c r="E27" s="27">
        <f>AA21</f>
        <v>7.8402477176116193E-3</v>
      </c>
      <c r="F27" s="27"/>
      <c r="G27" s="24"/>
      <c r="H27" s="6"/>
      <c r="I27" s="7"/>
      <c r="J27" s="7"/>
      <c r="K27" s="7"/>
      <c r="AH27">
        <v>10</v>
      </c>
      <c r="AI27" t="e">
        <f>AI15</f>
        <v>#DIV/0!</v>
      </c>
      <c r="AJ27">
        <f>IF(P11=10,AI27,0)</f>
        <v>0</v>
      </c>
    </row>
    <row r="28" spans="2:36" ht="18.75" x14ac:dyDescent="0.3">
      <c r="B28" s="25"/>
      <c r="C28" s="26"/>
      <c r="D28" s="26"/>
      <c r="E28" s="29"/>
      <c r="F28" s="30"/>
      <c r="G28" s="24"/>
    </row>
    <row r="29" spans="2:36" ht="18.75" x14ac:dyDescent="0.3">
      <c r="B29" s="25" t="s">
        <v>29</v>
      </c>
      <c r="C29" s="26"/>
      <c r="D29" s="26"/>
      <c r="E29" s="27">
        <f>(E23/O11)^0.5</f>
        <v>0.29690784761008221</v>
      </c>
      <c r="F29" s="27"/>
      <c r="G29" s="24"/>
    </row>
    <row r="30" spans="2:36" x14ac:dyDescent="0.25">
      <c r="B30" s="22"/>
      <c r="C30" s="23"/>
      <c r="D30" s="23"/>
      <c r="E30" s="23"/>
      <c r="F30" s="23"/>
      <c r="G30" s="24"/>
    </row>
    <row r="31" spans="2:36" x14ac:dyDescent="0.25">
      <c r="B31" s="36" t="s">
        <v>32</v>
      </c>
      <c r="C31" s="37"/>
      <c r="D31" s="37"/>
      <c r="E31" s="37"/>
      <c r="F31" s="37"/>
      <c r="G31" s="38"/>
    </row>
    <row r="32" spans="2:36" ht="18.75" x14ac:dyDescent="0.3">
      <c r="B32" s="22" t="s">
        <v>30</v>
      </c>
      <c r="C32" s="23"/>
      <c r="D32" s="23"/>
      <c r="E32" s="26" t="str">
        <f>IF(Z21&lt;0.049999999,"YES","NO")</f>
        <v>YES</v>
      </c>
      <c r="F32" s="23"/>
      <c r="G32" s="24"/>
      <c r="H32" s="8" t="str">
        <f>IF(Z21&lt;0.04999999,"The difference between observed and expected frequencies is statistically significant","The difference between observed and expected frequencies is not statistically significant.")</f>
        <v>The difference between observed and expected frequencies is statistically significant</v>
      </c>
      <c r="I32" s="8"/>
      <c r="J32" s="8"/>
      <c r="K32" s="8"/>
      <c r="L32" s="8"/>
      <c r="M32" s="8"/>
      <c r="N32" s="8"/>
      <c r="O32" s="8"/>
    </row>
    <row r="33" spans="2:15" x14ac:dyDescent="0.25">
      <c r="B33" s="22"/>
      <c r="C33" s="23"/>
      <c r="D33" s="23"/>
      <c r="E33" s="23"/>
      <c r="F33" s="23"/>
      <c r="G33" s="24"/>
      <c r="H33" s="8"/>
      <c r="I33" s="8"/>
      <c r="J33" s="8"/>
      <c r="K33" s="8"/>
      <c r="L33" s="8"/>
      <c r="M33" s="8"/>
      <c r="N33" s="8"/>
      <c r="O33" s="8"/>
    </row>
    <row r="34" spans="2:15" ht="18.75" x14ac:dyDescent="0.3">
      <c r="B34" s="22" t="s">
        <v>31</v>
      </c>
      <c r="C34" s="23"/>
      <c r="D34" s="23"/>
      <c r="E34" s="26" t="str">
        <f>IF(Z21&lt;0.0099999999,"YES","NO")</f>
        <v>YES</v>
      </c>
      <c r="F34" s="23"/>
      <c r="G34" s="24"/>
    </row>
    <row r="35" spans="2:15" x14ac:dyDescent="0.25">
      <c r="B35" s="31"/>
      <c r="C35" s="32"/>
      <c r="D35" s="32"/>
      <c r="E35" s="32"/>
      <c r="F35" s="32"/>
      <c r="G35" s="33"/>
    </row>
  </sheetData>
  <mergeCells count="10">
    <mergeCell ref="E29:F29"/>
    <mergeCell ref="H32:O33"/>
    <mergeCell ref="B21:G21"/>
    <mergeCell ref="B31:G31"/>
    <mergeCell ref="C2:P7"/>
    <mergeCell ref="J21:P22"/>
    <mergeCell ref="E23:F23"/>
    <mergeCell ref="E25:F25"/>
    <mergeCell ref="E27:F27"/>
    <mergeCell ref="I27:K2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One-sample chi-square test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McCarroll</dc:creator>
  <cp:lastModifiedBy>Danny McCarroll</cp:lastModifiedBy>
  <dcterms:created xsi:type="dcterms:W3CDTF">2016-11-01T18:03:53Z</dcterms:created>
  <dcterms:modified xsi:type="dcterms:W3CDTF">2016-11-01T18:23:54Z</dcterms:modified>
</cp:coreProperties>
</file>