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ny\Dropbox\Current calculators\Ch.8 Two-sampe tests for individual measurements\"/>
    </mc:Choice>
  </mc:AlternateContent>
  <bookViews>
    <workbookView xWindow="0" yWindow="0" windowWidth="1512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O13" i="1"/>
  <c r="N13" i="1"/>
  <c r="O14" i="1"/>
  <c r="O15" i="1"/>
  <c r="O16" i="1"/>
  <c r="O17" i="1"/>
  <c r="O18" i="1"/>
  <c r="O19" i="1"/>
  <c r="N19" i="1"/>
  <c r="N18" i="1"/>
  <c r="N17" i="1"/>
  <c r="N16" i="1"/>
  <c r="N15" i="1"/>
  <c r="O12" i="1"/>
  <c r="N12" i="1"/>
  <c r="N14" i="1"/>
  <c r="AD9" i="1" l="1"/>
  <c r="AC9" i="1"/>
  <c r="AC11" i="1"/>
  <c r="AE11" i="1" s="1"/>
  <c r="AD11" i="1"/>
  <c r="AF11" i="1" s="1"/>
  <c r="AC12" i="1"/>
  <c r="AE12" i="1" s="1"/>
  <c r="AD12" i="1"/>
  <c r="AF12" i="1" s="1"/>
  <c r="AC13" i="1"/>
  <c r="AE13" i="1" s="1"/>
  <c r="AD13" i="1"/>
  <c r="AF13" i="1" s="1"/>
  <c r="AC14" i="1"/>
  <c r="AE14" i="1" s="1"/>
  <c r="AD14" i="1"/>
  <c r="AF14" i="1" s="1"/>
  <c r="AC15" i="1"/>
  <c r="AE15" i="1" s="1"/>
  <c r="AD15" i="1"/>
  <c r="AF15" i="1" s="1"/>
  <c r="AC16" i="1"/>
  <c r="AE16" i="1" s="1"/>
  <c r="AD16" i="1"/>
  <c r="AF16" i="1" s="1"/>
  <c r="AC17" i="1"/>
  <c r="AE17" i="1" s="1"/>
  <c r="AD17" i="1"/>
  <c r="AF17" i="1" s="1"/>
  <c r="AC18" i="1"/>
  <c r="AE18" i="1" s="1"/>
  <c r="AD18" i="1"/>
  <c r="AF18" i="1" s="1"/>
  <c r="AC19" i="1"/>
  <c r="AE19" i="1" s="1"/>
  <c r="AD19" i="1"/>
  <c r="AF19" i="1" s="1"/>
  <c r="AC20" i="1"/>
  <c r="AE20" i="1" s="1"/>
  <c r="AD20" i="1"/>
  <c r="AF20" i="1" s="1"/>
  <c r="AC21" i="1"/>
  <c r="AE21" i="1" s="1"/>
  <c r="AD21" i="1"/>
  <c r="AF21" i="1" s="1"/>
  <c r="AC22" i="1"/>
  <c r="AE22" i="1" s="1"/>
  <c r="AD22" i="1"/>
  <c r="AF22" i="1" s="1"/>
  <c r="AC23" i="1"/>
  <c r="AE23" i="1" s="1"/>
  <c r="AD23" i="1"/>
  <c r="AF23" i="1" s="1"/>
  <c r="AC24" i="1"/>
  <c r="AE24" i="1" s="1"/>
  <c r="AD24" i="1"/>
  <c r="AF24" i="1" s="1"/>
  <c r="AC25" i="1"/>
  <c r="AE25" i="1" s="1"/>
  <c r="AD25" i="1"/>
  <c r="AF25" i="1" s="1"/>
  <c r="AC26" i="1"/>
  <c r="AE26" i="1" s="1"/>
  <c r="AD26" i="1"/>
  <c r="AF26" i="1" s="1"/>
  <c r="AC27" i="1"/>
  <c r="AE27" i="1" s="1"/>
  <c r="AD27" i="1"/>
  <c r="AF27" i="1" s="1"/>
  <c r="AC28" i="1"/>
  <c r="AE28" i="1" s="1"/>
  <c r="AD28" i="1"/>
  <c r="AF28" i="1" s="1"/>
  <c r="AC29" i="1"/>
  <c r="AE29" i="1" s="1"/>
  <c r="AD29" i="1"/>
  <c r="AF29" i="1" s="1"/>
  <c r="AC30" i="1"/>
  <c r="AE30" i="1" s="1"/>
  <c r="AD30" i="1"/>
  <c r="AF30" i="1" s="1"/>
  <c r="AC31" i="1"/>
  <c r="AE31" i="1" s="1"/>
  <c r="AD31" i="1"/>
  <c r="AF31" i="1" s="1"/>
  <c r="AC32" i="1"/>
  <c r="AE32" i="1" s="1"/>
  <c r="AD32" i="1"/>
  <c r="AF32" i="1" s="1"/>
  <c r="AC33" i="1"/>
  <c r="AE33" i="1" s="1"/>
  <c r="AD33" i="1"/>
  <c r="AF33" i="1" s="1"/>
  <c r="AC34" i="1"/>
  <c r="AE34" i="1" s="1"/>
  <c r="AD34" i="1"/>
  <c r="AF34" i="1" s="1"/>
  <c r="AC35" i="1"/>
  <c r="AE35" i="1" s="1"/>
  <c r="AD35" i="1"/>
  <c r="AF35" i="1" s="1"/>
  <c r="AC36" i="1"/>
  <c r="AE36" i="1" s="1"/>
  <c r="AD36" i="1"/>
  <c r="AF36" i="1" s="1"/>
  <c r="AC37" i="1"/>
  <c r="AE37" i="1" s="1"/>
  <c r="AD37" i="1"/>
  <c r="AF37" i="1" s="1"/>
  <c r="AC38" i="1"/>
  <c r="AE38" i="1" s="1"/>
  <c r="AD38" i="1"/>
  <c r="AF38" i="1" s="1"/>
  <c r="AC39" i="1"/>
  <c r="AE39" i="1" s="1"/>
  <c r="AD39" i="1"/>
  <c r="AF39" i="1" s="1"/>
  <c r="AC40" i="1"/>
  <c r="AE40" i="1" s="1"/>
  <c r="AD40" i="1"/>
  <c r="AF40" i="1" s="1"/>
  <c r="AC41" i="1"/>
  <c r="AE41" i="1" s="1"/>
  <c r="AD41" i="1"/>
  <c r="AF41" i="1" s="1"/>
  <c r="AC42" i="1"/>
  <c r="AE42" i="1" s="1"/>
  <c r="AD42" i="1"/>
  <c r="AF42" i="1" s="1"/>
  <c r="AC43" i="1"/>
  <c r="AE43" i="1" s="1"/>
  <c r="AD43" i="1"/>
  <c r="AF43" i="1" s="1"/>
  <c r="AC44" i="1"/>
  <c r="AE44" i="1" s="1"/>
  <c r="AD44" i="1"/>
  <c r="AF44" i="1" s="1"/>
  <c r="AC45" i="1"/>
  <c r="AE45" i="1" s="1"/>
  <c r="AD45" i="1"/>
  <c r="AF45" i="1" s="1"/>
  <c r="AC46" i="1"/>
  <c r="AE46" i="1" s="1"/>
  <c r="AD46" i="1"/>
  <c r="AF46" i="1" s="1"/>
  <c r="AC47" i="1"/>
  <c r="AE47" i="1" s="1"/>
  <c r="AD47" i="1"/>
  <c r="AF47" i="1" s="1"/>
  <c r="AC48" i="1"/>
  <c r="AE48" i="1" s="1"/>
  <c r="AD48" i="1"/>
  <c r="AF48" i="1" s="1"/>
  <c r="AC49" i="1"/>
  <c r="AE49" i="1" s="1"/>
  <c r="AD49" i="1"/>
  <c r="AF49" i="1" s="1"/>
  <c r="AC50" i="1"/>
  <c r="AE50" i="1" s="1"/>
  <c r="AD50" i="1"/>
  <c r="AF50" i="1" s="1"/>
  <c r="AC51" i="1"/>
  <c r="AE51" i="1" s="1"/>
  <c r="AD51" i="1"/>
  <c r="AF51" i="1" s="1"/>
  <c r="AC52" i="1"/>
  <c r="AE52" i="1" s="1"/>
  <c r="AD52" i="1"/>
  <c r="AF52" i="1" s="1"/>
  <c r="AC53" i="1"/>
  <c r="AE53" i="1" s="1"/>
  <c r="AD53" i="1"/>
  <c r="AF53" i="1" s="1"/>
  <c r="AC54" i="1"/>
  <c r="AE54" i="1" s="1"/>
  <c r="AD54" i="1"/>
  <c r="AF54" i="1" s="1"/>
  <c r="AC55" i="1"/>
  <c r="AE55" i="1" s="1"/>
  <c r="AD55" i="1"/>
  <c r="AF55" i="1" s="1"/>
  <c r="AC56" i="1"/>
  <c r="AE56" i="1" s="1"/>
  <c r="AD56" i="1"/>
  <c r="AF56" i="1" s="1"/>
  <c r="AC57" i="1"/>
  <c r="AE57" i="1" s="1"/>
  <c r="AD57" i="1"/>
  <c r="AF57" i="1" s="1"/>
  <c r="AC58" i="1"/>
  <c r="AE58" i="1" s="1"/>
  <c r="AD58" i="1"/>
  <c r="AF58" i="1" s="1"/>
  <c r="AC59" i="1"/>
  <c r="AE59" i="1" s="1"/>
  <c r="AD59" i="1"/>
  <c r="AF59" i="1" s="1"/>
  <c r="AC60" i="1"/>
  <c r="AE60" i="1" s="1"/>
  <c r="AD60" i="1"/>
  <c r="AF60" i="1" s="1"/>
  <c r="AC61" i="1"/>
  <c r="AE61" i="1" s="1"/>
  <c r="AD61" i="1"/>
  <c r="AF61" i="1" s="1"/>
  <c r="AC62" i="1"/>
  <c r="AE62" i="1" s="1"/>
  <c r="AD62" i="1"/>
  <c r="AF62" i="1" s="1"/>
  <c r="AC63" i="1"/>
  <c r="AE63" i="1" s="1"/>
  <c r="AD63" i="1"/>
  <c r="AF63" i="1" s="1"/>
  <c r="AC64" i="1"/>
  <c r="AE64" i="1" s="1"/>
  <c r="AD64" i="1"/>
  <c r="AF64" i="1" s="1"/>
  <c r="AC65" i="1"/>
  <c r="AE65" i="1" s="1"/>
  <c r="AD65" i="1"/>
  <c r="AF65" i="1" s="1"/>
  <c r="AC66" i="1"/>
  <c r="AE66" i="1" s="1"/>
  <c r="AD66" i="1"/>
  <c r="AF66" i="1" s="1"/>
  <c r="AC67" i="1"/>
  <c r="AE67" i="1" s="1"/>
  <c r="AD67" i="1"/>
  <c r="AF67" i="1" s="1"/>
  <c r="AC68" i="1"/>
  <c r="AE68" i="1" s="1"/>
  <c r="AD68" i="1"/>
  <c r="AF68" i="1" s="1"/>
  <c r="AC69" i="1"/>
  <c r="AE69" i="1" s="1"/>
  <c r="AD69" i="1"/>
  <c r="AF69" i="1" s="1"/>
  <c r="AC70" i="1"/>
  <c r="AE70" i="1" s="1"/>
  <c r="AD70" i="1"/>
  <c r="AF70" i="1" s="1"/>
  <c r="AC71" i="1"/>
  <c r="AE71" i="1" s="1"/>
  <c r="AD71" i="1"/>
  <c r="AF71" i="1" s="1"/>
  <c r="AC72" i="1"/>
  <c r="AE72" i="1" s="1"/>
  <c r="AD72" i="1"/>
  <c r="AF72" i="1" s="1"/>
  <c r="AC73" i="1"/>
  <c r="AE73" i="1" s="1"/>
  <c r="AD73" i="1"/>
  <c r="AF73" i="1" s="1"/>
  <c r="AC74" i="1"/>
  <c r="AE74" i="1" s="1"/>
  <c r="AD74" i="1"/>
  <c r="AF74" i="1" s="1"/>
  <c r="AC75" i="1"/>
  <c r="AE75" i="1" s="1"/>
  <c r="AD75" i="1"/>
  <c r="AF75" i="1" s="1"/>
  <c r="AC76" i="1"/>
  <c r="AE76" i="1" s="1"/>
  <c r="AD76" i="1"/>
  <c r="AF76" i="1" s="1"/>
  <c r="AC77" i="1"/>
  <c r="AE77" i="1" s="1"/>
  <c r="AD77" i="1"/>
  <c r="AF77" i="1" s="1"/>
  <c r="AC78" i="1"/>
  <c r="AE78" i="1" s="1"/>
  <c r="AD78" i="1"/>
  <c r="AF78" i="1" s="1"/>
  <c r="AC79" i="1"/>
  <c r="AE79" i="1" s="1"/>
  <c r="AD79" i="1"/>
  <c r="AF79" i="1" s="1"/>
  <c r="AC80" i="1"/>
  <c r="AE80" i="1" s="1"/>
  <c r="AD80" i="1"/>
  <c r="AF80" i="1" s="1"/>
  <c r="AC81" i="1"/>
  <c r="AE81" i="1" s="1"/>
  <c r="AD81" i="1"/>
  <c r="AF81" i="1" s="1"/>
  <c r="AC82" i="1"/>
  <c r="AE82" i="1" s="1"/>
  <c r="AD82" i="1"/>
  <c r="AF82" i="1" s="1"/>
  <c r="AC83" i="1"/>
  <c r="AE83" i="1" s="1"/>
  <c r="AD83" i="1"/>
  <c r="AF83" i="1" s="1"/>
  <c r="AC84" i="1"/>
  <c r="AE84" i="1" s="1"/>
  <c r="AD84" i="1"/>
  <c r="AF84" i="1" s="1"/>
  <c r="AC85" i="1"/>
  <c r="AE85" i="1" s="1"/>
  <c r="AD85" i="1"/>
  <c r="AF85" i="1" s="1"/>
  <c r="AC86" i="1"/>
  <c r="AE86" i="1" s="1"/>
  <c r="AD86" i="1"/>
  <c r="AF86" i="1" s="1"/>
  <c r="AC87" i="1"/>
  <c r="AE87" i="1" s="1"/>
  <c r="AD87" i="1"/>
  <c r="AF87" i="1" s="1"/>
  <c r="AC88" i="1"/>
  <c r="AE88" i="1" s="1"/>
  <c r="AD88" i="1"/>
  <c r="AF88" i="1" s="1"/>
  <c r="AC89" i="1"/>
  <c r="AE89" i="1" s="1"/>
  <c r="AD89" i="1"/>
  <c r="AF89" i="1" s="1"/>
  <c r="AC90" i="1"/>
  <c r="AE90" i="1" s="1"/>
  <c r="AD90" i="1"/>
  <c r="AF90" i="1" s="1"/>
  <c r="AC91" i="1"/>
  <c r="AE91" i="1" s="1"/>
  <c r="AD91" i="1"/>
  <c r="AF91" i="1" s="1"/>
  <c r="AC92" i="1"/>
  <c r="AE92" i="1" s="1"/>
  <c r="AD92" i="1"/>
  <c r="AF92" i="1" s="1"/>
  <c r="AC93" i="1"/>
  <c r="AE93" i="1" s="1"/>
  <c r="AD93" i="1"/>
  <c r="AF93" i="1" s="1"/>
  <c r="AC94" i="1"/>
  <c r="AE94" i="1" s="1"/>
  <c r="AD94" i="1"/>
  <c r="AF94" i="1" s="1"/>
  <c r="AC95" i="1"/>
  <c r="AE95" i="1" s="1"/>
  <c r="AD95" i="1"/>
  <c r="AF95" i="1" s="1"/>
  <c r="AC96" i="1"/>
  <c r="AE96" i="1" s="1"/>
  <c r="AD96" i="1"/>
  <c r="AF96" i="1" s="1"/>
  <c r="AC97" i="1"/>
  <c r="AE97" i="1" s="1"/>
  <c r="AD97" i="1"/>
  <c r="AF97" i="1" s="1"/>
  <c r="AC98" i="1"/>
  <c r="AE98" i="1" s="1"/>
  <c r="AD98" i="1"/>
  <c r="AF98" i="1" s="1"/>
  <c r="AC99" i="1"/>
  <c r="AE99" i="1" s="1"/>
  <c r="AD99" i="1"/>
  <c r="AF99" i="1" s="1"/>
  <c r="AC100" i="1"/>
  <c r="AE100" i="1" s="1"/>
  <c r="AD100" i="1"/>
  <c r="AF100" i="1" s="1"/>
  <c r="AC101" i="1"/>
  <c r="AE101" i="1" s="1"/>
  <c r="AD101" i="1"/>
  <c r="AF101" i="1" s="1"/>
  <c r="AC102" i="1"/>
  <c r="AE102" i="1" s="1"/>
  <c r="AD102" i="1"/>
  <c r="AF102" i="1" s="1"/>
  <c r="AC103" i="1"/>
  <c r="AE103" i="1" s="1"/>
  <c r="AD103" i="1"/>
  <c r="AF103" i="1" s="1"/>
  <c r="AC104" i="1"/>
  <c r="AE104" i="1" s="1"/>
  <c r="AD104" i="1"/>
  <c r="AF104" i="1" s="1"/>
  <c r="AC105" i="1"/>
  <c r="AE105" i="1" s="1"/>
  <c r="AD105" i="1"/>
  <c r="AF105" i="1" s="1"/>
  <c r="AC106" i="1"/>
  <c r="AE106" i="1" s="1"/>
  <c r="AD106" i="1"/>
  <c r="AF106" i="1" s="1"/>
  <c r="AC107" i="1"/>
  <c r="AE107" i="1" s="1"/>
  <c r="AD107" i="1"/>
  <c r="AF107" i="1" s="1"/>
  <c r="AC108" i="1"/>
  <c r="AE108" i="1" s="1"/>
  <c r="AD108" i="1"/>
  <c r="AF108" i="1" s="1"/>
  <c r="AC109" i="1"/>
  <c r="AE109" i="1" s="1"/>
  <c r="AD109" i="1"/>
  <c r="AF109" i="1" s="1"/>
  <c r="AD10" i="1"/>
  <c r="AF10" i="1" s="1"/>
  <c r="AC10" i="1"/>
  <c r="AE10" i="1" s="1"/>
  <c r="V12" i="1" l="1"/>
  <c r="H14" i="1" s="1"/>
  <c r="U12" i="1"/>
  <c r="W61" i="1"/>
  <c r="W62" i="1" s="1"/>
  <c r="V61" i="1"/>
  <c r="U28" i="1"/>
  <c r="U11" i="1"/>
  <c r="G38" i="1" s="1"/>
  <c r="AA9" i="1"/>
  <c r="Z9" i="1"/>
  <c r="G32" i="1" l="1"/>
  <c r="Z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H34" i="1"/>
  <c r="AI34" i="1"/>
  <c r="AH35" i="1"/>
  <c r="AI35" i="1"/>
  <c r="AH36" i="1"/>
  <c r="AI36" i="1"/>
  <c r="AH37" i="1"/>
  <c r="AI37" i="1"/>
  <c r="AH38" i="1"/>
  <c r="AI38" i="1"/>
  <c r="AH39" i="1"/>
  <c r="AI39" i="1"/>
  <c r="AH40" i="1"/>
  <c r="AI40" i="1"/>
  <c r="AH41" i="1"/>
  <c r="AI41" i="1"/>
  <c r="AH42" i="1"/>
  <c r="AI42" i="1"/>
  <c r="AH43" i="1"/>
  <c r="AI43" i="1"/>
  <c r="AH44" i="1"/>
  <c r="AI44" i="1"/>
  <c r="AH45" i="1"/>
  <c r="AI45" i="1"/>
  <c r="AH46" i="1"/>
  <c r="AI46" i="1"/>
  <c r="AH47" i="1"/>
  <c r="AI47" i="1"/>
  <c r="AH48" i="1"/>
  <c r="AI48" i="1"/>
  <c r="AH49" i="1"/>
  <c r="AI49" i="1"/>
  <c r="AH50" i="1"/>
  <c r="AI50" i="1"/>
  <c r="AH51" i="1"/>
  <c r="AI51" i="1"/>
  <c r="AH52" i="1"/>
  <c r="AI52" i="1"/>
  <c r="AH53" i="1"/>
  <c r="AI53" i="1"/>
  <c r="AH54" i="1"/>
  <c r="AI54" i="1"/>
  <c r="AH55" i="1"/>
  <c r="AI55" i="1"/>
  <c r="AH56" i="1"/>
  <c r="AI56" i="1"/>
  <c r="AH57" i="1"/>
  <c r="AI57" i="1"/>
  <c r="AH58" i="1"/>
  <c r="AI58" i="1"/>
  <c r="AH59" i="1"/>
  <c r="AI59" i="1"/>
  <c r="AH60" i="1"/>
  <c r="AI60" i="1"/>
  <c r="AH61" i="1"/>
  <c r="AI61" i="1"/>
  <c r="AH62" i="1"/>
  <c r="AI62" i="1"/>
  <c r="AH63" i="1"/>
  <c r="AI63" i="1"/>
  <c r="AH64" i="1"/>
  <c r="AI64" i="1"/>
  <c r="AH65" i="1"/>
  <c r="AI65" i="1"/>
  <c r="AH66" i="1"/>
  <c r="AI66" i="1"/>
  <c r="AH67" i="1"/>
  <c r="AI67" i="1"/>
  <c r="AH68" i="1"/>
  <c r="AI68" i="1"/>
  <c r="AH69" i="1"/>
  <c r="AI69" i="1"/>
  <c r="AH70" i="1"/>
  <c r="AI70" i="1"/>
  <c r="AH71" i="1"/>
  <c r="AI71" i="1"/>
  <c r="AH72" i="1"/>
  <c r="AI72" i="1"/>
  <c r="AH73" i="1"/>
  <c r="AI73" i="1"/>
  <c r="AH74" i="1"/>
  <c r="AI74" i="1"/>
  <c r="AH75" i="1"/>
  <c r="AI75" i="1"/>
  <c r="AH76" i="1"/>
  <c r="AI76" i="1"/>
  <c r="AH77" i="1"/>
  <c r="AI77" i="1"/>
  <c r="AH78" i="1"/>
  <c r="AI78" i="1"/>
  <c r="AH79" i="1"/>
  <c r="AI79" i="1"/>
  <c r="AH80" i="1"/>
  <c r="AI80" i="1"/>
  <c r="AH81" i="1"/>
  <c r="AI81" i="1"/>
  <c r="AH82" i="1"/>
  <c r="AI82" i="1"/>
  <c r="AH83" i="1"/>
  <c r="AI83" i="1"/>
  <c r="AH84" i="1"/>
  <c r="AI84" i="1"/>
  <c r="AH85" i="1"/>
  <c r="AI85" i="1"/>
  <c r="AH86" i="1"/>
  <c r="AI86" i="1"/>
  <c r="AH87" i="1"/>
  <c r="AI87" i="1"/>
  <c r="AH88" i="1"/>
  <c r="AI88" i="1"/>
  <c r="AH89" i="1"/>
  <c r="AI89" i="1"/>
  <c r="AH90" i="1"/>
  <c r="AI90" i="1"/>
  <c r="AH91" i="1"/>
  <c r="AI91" i="1"/>
  <c r="AH92" i="1"/>
  <c r="AI92" i="1"/>
  <c r="AH93" i="1"/>
  <c r="AI93" i="1"/>
  <c r="AH94" i="1"/>
  <c r="AI94" i="1"/>
  <c r="AH95" i="1"/>
  <c r="AI95" i="1"/>
  <c r="AH96" i="1"/>
  <c r="AI96" i="1"/>
  <c r="AH97" i="1"/>
  <c r="AI97" i="1"/>
  <c r="AH98" i="1"/>
  <c r="AI98" i="1"/>
  <c r="AH99" i="1"/>
  <c r="AI99" i="1"/>
  <c r="AH100" i="1"/>
  <c r="AI100" i="1"/>
  <c r="AH101" i="1"/>
  <c r="AI101" i="1"/>
  <c r="AH102" i="1"/>
  <c r="AI102" i="1"/>
  <c r="AH103" i="1"/>
  <c r="AI103" i="1"/>
  <c r="AH104" i="1"/>
  <c r="AI104" i="1"/>
  <c r="AH105" i="1"/>
  <c r="AI105" i="1"/>
  <c r="AH106" i="1"/>
  <c r="AI106" i="1"/>
  <c r="AH107" i="1"/>
  <c r="AI107" i="1"/>
  <c r="AH108" i="1"/>
  <c r="AI108" i="1"/>
  <c r="AH109" i="1"/>
  <c r="AI109" i="1"/>
  <c r="AI10" i="1"/>
  <c r="AI9" i="1"/>
  <c r="AM9" i="1" s="1"/>
  <c r="AH10" i="1"/>
  <c r="AH9" i="1"/>
  <c r="AL9" i="1" s="1"/>
  <c r="AL22" i="1" l="1"/>
  <c r="AL190" i="1"/>
  <c r="AL124" i="1"/>
  <c r="AM11" i="1"/>
  <c r="AM14" i="1"/>
  <c r="AM17" i="1"/>
  <c r="AM22" i="1"/>
  <c r="AM25" i="1"/>
  <c r="AM30" i="1"/>
  <c r="AM33" i="1"/>
  <c r="AM38" i="1"/>
  <c r="AM41" i="1"/>
  <c r="AM46" i="1"/>
  <c r="AM49" i="1"/>
  <c r="AM54" i="1"/>
  <c r="AM57" i="1"/>
  <c r="AM62" i="1"/>
  <c r="AM65" i="1"/>
  <c r="AM70" i="1"/>
  <c r="AM73" i="1"/>
  <c r="AM78" i="1"/>
  <c r="AM81" i="1"/>
  <c r="AM86" i="1"/>
  <c r="AM12" i="1"/>
  <c r="AM15" i="1"/>
  <c r="AM20" i="1"/>
  <c r="AM23" i="1"/>
  <c r="AM28" i="1"/>
  <c r="AM31" i="1"/>
  <c r="AM36" i="1"/>
  <c r="AM39" i="1"/>
  <c r="AM44" i="1"/>
  <c r="AM47" i="1"/>
  <c r="AM52" i="1"/>
  <c r="AM13" i="1"/>
  <c r="AM18" i="1"/>
  <c r="AM29" i="1"/>
  <c r="AM34" i="1"/>
  <c r="AM45" i="1"/>
  <c r="AM50" i="1"/>
  <c r="AM55" i="1"/>
  <c r="AM58" i="1"/>
  <c r="AM69" i="1"/>
  <c r="AM72" i="1"/>
  <c r="AM76" i="1"/>
  <c r="AM83" i="1"/>
  <c r="AM87" i="1"/>
  <c r="AM92" i="1"/>
  <c r="AM95" i="1"/>
  <c r="AM100" i="1"/>
  <c r="AM103" i="1"/>
  <c r="AM108" i="1"/>
  <c r="AM111" i="1"/>
  <c r="AM116" i="1"/>
  <c r="AM119" i="1"/>
  <c r="AM124" i="1"/>
  <c r="AM127" i="1"/>
  <c r="AM132" i="1"/>
  <c r="AM135" i="1"/>
  <c r="AM140" i="1"/>
  <c r="AM143" i="1"/>
  <c r="AM148" i="1"/>
  <c r="AM151" i="1"/>
  <c r="AM156" i="1"/>
  <c r="AM159" i="1"/>
  <c r="AM164" i="1"/>
  <c r="AM167" i="1"/>
  <c r="AM172" i="1"/>
  <c r="AM174" i="1"/>
  <c r="AM176" i="1"/>
  <c r="AM178" i="1"/>
  <c r="AM180" i="1"/>
  <c r="AM182" i="1"/>
  <c r="AM184" i="1"/>
  <c r="AM186" i="1"/>
  <c r="AM188" i="1"/>
  <c r="AM190" i="1"/>
  <c r="AM192" i="1"/>
  <c r="AM194" i="1"/>
  <c r="AM196" i="1"/>
  <c r="AM198" i="1"/>
  <c r="AM200" i="1"/>
  <c r="AM202" i="1"/>
  <c r="AM204" i="1"/>
  <c r="AM206" i="1"/>
  <c r="AM208" i="1"/>
  <c r="AM19" i="1"/>
  <c r="AM24" i="1"/>
  <c r="AM35" i="1"/>
  <c r="AM40" i="1"/>
  <c r="AM51" i="1"/>
  <c r="AM59" i="1"/>
  <c r="AM63" i="1"/>
  <c r="AM66" i="1"/>
  <c r="AM77" i="1"/>
  <c r="AM80" i="1"/>
  <c r="AM84" i="1"/>
  <c r="AM90" i="1"/>
  <c r="AM93" i="1"/>
  <c r="AM98" i="1"/>
  <c r="AM101" i="1"/>
  <c r="AM106" i="1"/>
  <c r="AM109" i="1"/>
  <c r="AM114" i="1"/>
  <c r="AM117" i="1"/>
  <c r="AM122" i="1"/>
  <c r="AM125" i="1"/>
  <c r="AM130" i="1"/>
  <c r="AM133" i="1"/>
  <c r="AM138" i="1"/>
  <c r="AM141" i="1"/>
  <c r="AM146" i="1"/>
  <c r="AM149" i="1"/>
  <c r="AM154" i="1"/>
  <c r="AM157" i="1"/>
  <c r="AM162" i="1"/>
  <c r="AM165" i="1"/>
  <c r="AM170" i="1"/>
  <c r="AM21" i="1"/>
  <c r="AM26" i="1"/>
  <c r="AM37" i="1"/>
  <c r="AM42" i="1"/>
  <c r="AM53" i="1"/>
  <c r="AM56" i="1"/>
  <c r="AM60" i="1"/>
  <c r="AM67" i="1"/>
  <c r="AM71" i="1"/>
  <c r="AM74" i="1"/>
  <c r="AM85" i="1"/>
  <c r="AM88" i="1"/>
  <c r="AM91" i="1"/>
  <c r="AM96" i="1"/>
  <c r="AM99" i="1"/>
  <c r="AM104" i="1"/>
  <c r="AM107" i="1"/>
  <c r="AM112" i="1"/>
  <c r="AM115" i="1"/>
  <c r="AM120" i="1"/>
  <c r="AM123" i="1"/>
  <c r="AM128" i="1"/>
  <c r="AM131" i="1"/>
  <c r="AM136" i="1"/>
  <c r="AM139" i="1"/>
  <c r="AM144" i="1"/>
  <c r="AM147" i="1"/>
  <c r="AM152" i="1"/>
  <c r="AM155" i="1"/>
  <c r="AM160" i="1"/>
  <c r="AM163" i="1"/>
  <c r="AM168" i="1"/>
  <c r="AM171" i="1"/>
  <c r="AM173" i="1"/>
  <c r="AM175" i="1"/>
  <c r="AM177" i="1"/>
  <c r="AL182" i="1"/>
  <c r="AM169" i="1"/>
  <c r="AL148" i="1"/>
  <c r="AL116" i="1"/>
  <c r="AM105" i="1"/>
  <c r="AM82" i="1"/>
  <c r="AM68" i="1"/>
  <c r="AL54" i="1"/>
  <c r="AM32" i="1"/>
  <c r="AM205" i="1"/>
  <c r="AM197" i="1"/>
  <c r="AM189" i="1"/>
  <c r="AM181" i="1"/>
  <c r="AL176" i="1"/>
  <c r="AL156" i="1"/>
  <c r="AM145" i="1"/>
  <c r="AM134" i="1"/>
  <c r="AL92" i="1"/>
  <c r="AM79" i="1"/>
  <c r="AM48" i="1"/>
  <c r="AM27" i="1"/>
  <c r="AL208" i="1"/>
  <c r="AL204" i="1"/>
  <c r="AL200" i="1"/>
  <c r="AL196" i="1"/>
  <c r="AL192" i="1"/>
  <c r="AL188" i="1"/>
  <c r="AL184" i="1"/>
  <c r="AL180" i="1"/>
  <c r="AL174" i="1"/>
  <c r="AL164" i="1"/>
  <c r="AM153" i="1"/>
  <c r="AM142" i="1"/>
  <c r="AL132" i="1"/>
  <c r="AM121" i="1"/>
  <c r="AM110" i="1"/>
  <c r="AL100" i="1"/>
  <c r="AM89" i="1"/>
  <c r="AM75" i="1"/>
  <c r="AM61" i="1"/>
  <c r="AM43" i="1"/>
  <c r="AM10" i="1"/>
  <c r="AQ10" i="1" s="1"/>
  <c r="AL206" i="1"/>
  <c r="AL202" i="1"/>
  <c r="AL198" i="1"/>
  <c r="AL194" i="1"/>
  <c r="AL186" i="1"/>
  <c r="AL178" i="1"/>
  <c r="AM158" i="1"/>
  <c r="AM137" i="1"/>
  <c r="AM126" i="1"/>
  <c r="AM94" i="1"/>
  <c r="AM209" i="1"/>
  <c r="AM201" i="1"/>
  <c r="AM193" i="1"/>
  <c r="AM185" i="1"/>
  <c r="AM166" i="1"/>
  <c r="AM113" i="1"/>
  <c r="AM102" i="1"/>
  <c r="AM64" i="1"/>
  <c r="AL11" i="1"/>
  <c r="AL13" i="1"/>
  <c r="AL15" i="1"/>
  <c r="AL17" i="1"/>
  <c r="AL19" i="1"/>
  <c r="AL21" i="1"/>
  <c r="AL23" i="1"/>
  <c r="AL25" i="1"/>
  <c r="AL27" i="1"/>
  <c r="AL29" i="1"/>
  <c r="AL31" i="1"/>
  <c r="AL33" i="1"/>
  <c r="AL35" i="1"/>
  <c r="AL37" i="1"/>
  <c r="AL39" i="1"/>
  <c r="AL41" i="1"/>
  <c r="AL43" i="1"/>
  <c r="AL45" i="1"/>
  <c r="AL47" i="1"/>
  <c r="AL49" i="1"/>
  <c r="AL51" i="1"/>
  <c r="AL53" i="1"/>
  <c r="AL55" i="1"/>
  <c r="AL57" i="1"/>
  <c r="AL59" i="1"/>
  <c r="AL61" i="1"/>
  <c r="AL63" i="1"/>
  <c r="AL65" i="1"/>
  <c r="AL67" i="1"/>
  <c r="AL69" i="1"/>
  <c r="AL71" i="1"/>
  <c r="AL73" i="1"/>
  <c r="AL75" i="1"/>
  <c r="AL77" i="1"/>
  <c r="AL79" i="1"/>
  <c r="AL81" i="1"/>
  <c r="AL83" i="1"/>
  <c r="AL85" i="1"/>
  <c r="AL87" i="1"/>
  <c r="AL12" i="1"/>
  <c r="AL20" i="1"/>
  <c r="AL28" i="1"/>
  <c r="AL36" i="1"/>
  <c r="AL44" i="1"/>
  <c r="AL52" i="1"/>
  <c r="AL60" i="1"/>
  <c r="AL68" i="1"/>
  <c r="AL76" i="1"/>
  <c r="AL84" i="1"/>
  <c r="AL89" i="1"/>
  <c r="AL91" i="1"/>
  <c r="AL93" i="1"/>
  <c r="AL95" i="1"/>
  <c r="AL97" i="1"/>
  <c r="AL99" i="1"/>
  <c r="AL101" i="1"/>
  <c r="AL103" i="1"/>
  <c r="AL105" i="1"/>
  <c r="AL107" i="1"/>
  <c r="AL109" i="1"/>
  <c r="AL111" i="1"/>
  <c r="AL113" i="1"/>
  <c r="AL115" i="1"/>
  <c r="AL117" i="1"/>
  <c r="AL119" i="1"/>
  <c r="AL121" i="1"/>
  <c r="AL123" i="1"/>
  <c r="AL125" i="1"/>
  <c r="AL127" i="1"/>
  <c r="AL129" i="1"/>
  <c r="AL131" i="1"/>
  <c r="AL133" i="1"/>
  <c r="AL135" i="1"/>
  <c r="AL137" i="1"/>
  <c r="AL139" i="1"/>
  <c r="AL141" i="1"/>
  <c r="AL143" i="1"/>
  <c r="AL145" i="1"/>
  <c r="AL147" i="1"/>
  <c r="AL149" i="1"/>
  <c r="AL151" i="1"/>
  <c r="AL153" i="1"/>
  <c r="AL155" i="1"/>
  <c r="AL157" i="1"/>
  <c r="AL159" i="1"/>
  <c r="AL161" i="1"/>
  <c r="AL163" i="1"/>
  <c r="AL165" i="1"/>
  <c r="AL167" i="1"/>
  <c r="AL169" i="1"/>
  <c r="AL171" i="1"/>
  <c r="AL18" i="1"/>
  <c r="AL26" i="1"/>
  <c r="AL34" i="1"/>
  <c r="AL42" i="1"/>
  <c r="AL50" i="1"/>
  <c r="AL24" i="1"/>
  <c r="AL40" i="1"/>
  <c r="AL62" i="1"/>
  <c r="AL66" i="1"/>
  <c r="AL80" i="1"/>
  <c r="AL90" i="1"/>
  <c r="AL98" i="1"/>
  <c r="AL106" i="1"/>
  <c r="AL114" i="1"/>
  <c r="AL122" i="1"/>
  <c r="AL130" i="1"/>
  <c r="AL138" i="1"/>
  <c r="AL146" i="1"/>
  <c r="AL154" i="1"/>
  <c r="AL162" i="1"/>
  <c r="AL170" i="1"/>
  <c r="AL14" i="1"/>
  <c r="AL30" i="1"/>
  <c r="AL46" i="1"/>
  <c r="AL56" i="1"/>
  <c r="AL70" i="1"/>
  <c r="AL74" i="1"/>
  <c r="AL88" i="1"/>
  <c r="AL96" i="1"/>
  <c r="AL104" i="1"/>
  <c r="AL112" i="1"/>
  <c r="AL120" i="1"/>
  <c r="AL128" i="1"/>
  <c r="AL136" i="1"/>
  <c r="AL144" i="1"/>
  <c r="AL152" i="1"/>
  <c r="AL160" i="1"/>
  <c r="AL168" i="1"/>
  <c r="AL173" i="1"/>
  <c r="AL175" i="1"/>
  <c r="AL177" i="1"/>
  <c r="AL179" i="1"/>
  <c r="AL181" i="1"/>
  <c r="AL183" i="1"/>
  <c r="AL185" i="1"/>
  <c r="AL187" i="1"/>
  <c r="AL189" i="1"/>
  <c r="AL191" i="1"/>
  <c r="AL193" i="1"/>
  <c r="AL195" i="1"/>
  <c r="AL197" i="1"/>
  <c r="AL199" i="1"/>
  <c r="AL201" i="1"/>
  <c r="AL203" i="1"/>
  <c r="AL205" i="1"/>
  <c r="AL207" i="1"/>
  <c r="AL209" i="1"/>
  <c r="AL16" i="1"/>
  <c r="AL32" i="1"/>
  <c r="AL48" i="1"/>
  <c r="AL64" i="1"/>
  <c r="AL78" i="1"/>
  <c r="AL82" i="1"/>
  <c r="AL94" i="1"/>
  <c r="AL102" i="1"/>
  <c r="AL110" i="1"/>
  <c r="AL118" i="1"/>
  <c r="AL126" i="1"/>
  <c r="AL134" i="1"/>
  <c r="AL142" i="1"/>
  <c r="AL150" i="1"/>
  <c r="AL158" i="1"/>
  <c r="AL166" i="1"/>
  <c r="AL10" i="1"/>
  <c r="AP10" i="1" s="1"/>
  <c r="AM207" i="1"/>
  <c r="AM203" i="1"/>
  <c r="AM199" i="1"/>
  <c r="AM195" i="1"/>
  <c r="AM191" i="1"/>
  <c r="AM187" i="1"/>
  <c r="AM183" i="1"/>
  <c r="AM179" i="1"/>
  <c r="AL172" i="1"/>
  <c r="AM161" i="1"/>
  <c r="AM150" i="1"/>
  <c r="AL140" i="1"/>
  <c r="AM129" i="1"/>
  <c r="AM118" i="1"/>
  <c r="AL108" i="1"/>
  <c r="AM97" i="1"/>
  <c r="AL86" i="1"/>
  <c r="AL72" i="1"/>
  <c r="AL58" i="1"/>
  <c r="AL38" i="1"/>
  <c r="AM16" i="1"/>
  <c r="G34" i="1"/>
  <c r="E45" i="1"/>
  <c r="E46" i="1"/>
  <c r="E49" i="1"/>
  <c r="E48" i="1"/>
  <c r="E51" i="1"/>
  <c r="H31" i="1"/>
  <c r="G31" i="1"/>
  <c r="V28" i="1"/>
  <c r="H34" i="1" s="1"/>
  <c r="V27" i="1"/>
  <c r="H33" i="1" s="1"/>
  <c r="U27" i="1"/>
  <c r="G33" i="1" s="1"/>
  <c r="AP11" i="1" l="1"/>
  <c r="AQ11" i="1"/>
  <c r="AQ12" i="1" s="1"/>
  <c r="U42" i="1"/>
  <c r="V42" i="1" s="1"/>
  <c r="J48" i="1" s="1"/>
  <c r="U50" i="1"/>
  <c r="V50" i="1" s="1"/>
  <c r="G27" i="1" s="1"/>
  <c r="U41" i="1"/>
  <c r="V41" i="1" s="1"/>
  <c r="J49" i="1" s="1"/>
  <c r="V29" i="1"/>
  <c r="U29" i="1"/>
  <c r="U48" i="1" s="1"/>
  <c r="G26" i="1" s="1"/>
  <c r="AQ13" i="1" l="1"/>
  <c r="AP12" i="1"/>
  <c r="U49" i="1"/>
  <c r="V49" i="1" s="1"/>
  <c r="AQ14" i="1" l="1"/>
  <c r="AP13" i="1"/>
  <c r="U34" i="1"/>
  <c r="V34" i="1" s="1"/>
  <c r="J38" i="1" s="1"/>
  <c r="U33" i="1"/>
  <c r="V33" i="1" s="1"/>
  <c r="J39" i="1" s="1"/>
  <c r="H12" i="1"/>
  <c r="G12" i="1"/>
  <c r="V10" i="1"/>
  <c r="H13" i="1" s="1"/>
  <c r="U10" i="1"/>
  <c r="G13" i="1" s="1"/>
  <c r="V11" i="1"/>
  <c r="AX15" i="1"/>
  <c r="G18" i="1" l="1"/>
  <c r="G48" i="1"/>
  <c r="G49" i="1"/>
  <c r="G39" i="1"/>
  <c r="G19" i="1"/>
  <c r="AX16" i="1"/>
  <c r="AY24" i="1" s="1"/>
  <c r="H32" i="1"/>
  <c r="AA10" i="1"/>
  <c r="AP14" i="1"/>
  <c r="AQ15" i="1"/>
  <c r="U17" i="1"/>
  <c r="U32" i="1" s="1"/>
  <c r="G36" i="1" s="1"/>
  <c r="U26" i="1"/>
  <c r="U9" i="1"/>
  <c r="V26" i="1"/>
  <c r="V9" i="1"/>
  <c r="W11" i="1"/>
  <c r="U13" i="1" l="1"/>
  <c r="AX19" i="1"/>
  <c r="AX20" i="1" s="1"/>
  <c r="AY20" i="1" s="1"/>
  <c r="U40" i="1"/>
  <c r="U43" i="1" s="1"/>
  <c r="AP15" i="1"/>
  <c r="U35" i="1"/>
  <c r="G35" i="1" s="1"/>
  <c r="AQ16" i="1"/>
  <c r="U16" i="1"/>
  <c r="V18" i="1"/>
  <c r="AX21" i="1" l="1"/>
  <c r="AY21" i="1" s="1"/>
  <c r="AX22" i="1"/>
  <c r="AY22" i="1" s="1"/>
  <c r="G46" i="1"/>
  <c r="AQ17" i="1"/>
  <c r="W35" i="1"/>
  <c r="U36" i="1" s="1"/>
  <c r="G41" i="1" s="1"/>
  <c r="AP16" i="1"/>
  <c r="W43" i="1"/>
  <c r="U44" i="1" s="1"/>
  <c r="G51" i="1" s="1"/>
  <c r="G45" i="1"/>
  <c r="U14" i="1"/>
  <c r="U15" i="1" s="1"/>
  <c r="U18" i="1" s="1"/>
  <c r="U19" i="1" s="1"/>
  <c r="AP17" i="1" l="1"/>
  <c r="AQ18" i="1"/>
  <c r="G15" i="1"/>
  <c r="AQ19" i="1" l="1"/>
  <c r="AP18" i="1"/>
  <c r="U24" i="1"/>
  <c r="G21" i="1" s="1"/>
  <c r="G16" i="1"/>
  <c r="Y15" i="1"/>
  <c r="Z15" i="1" s="1"/>
  <c r="J19" i="1" s="1"/>
  <c r="AP19" i="1" l="1"/>
  <c r="AQ20" i="1"/>
  <c r="Y16" i="1"/>
  <c r="Z16" i="1" s="1"/>
  <c r="AA16" i="1" s="1"/>
  <c r="J18" i="1" s="1"/>
  <c r="AQ21" i="1" l="1"/>
  <c r="AP20" i="1"/>
  <c r="AP21" i="1" l="1"/>
  <c r="AQ22" i="1"/>
  <c r="AQ23" i="1" l="1"/>
  <c r="AP22" i="1"/>
  <c r="AP23" i="1" l="1"/>
  <c r="AQ24" i="1"/>
  <c r="AQ25" i="1" l="1"/>
  <c r="AP24" i="1"/>
  <c r="AP25" i="1" l="1"/>
  <c r="AQ26" i="1"/>
  <c r="AQ27" i="1" l="1"/>
  <c r="AP26" i="1"/>
  <c r="AP27" i="1" l="1"/>
  <c r="AQ28" i="1"/>
  <c r="AQ29" i="1" l="1"/>
  <c r="AP28" i="1"/>
  <c r="AP29" i="1" l="1"/>
  <c r="AQ30" i="1"/>
  <c r="AQ31" i="1" l="1"/>
  <c r="AP30" i="1"/>
  <c r="AP31" i="1" l="1"/>
  <c r="AQ32" i="1"/>
  <c r="AQ33" i="1" l="1"/>
  <c r="AP32" i="1"/>
  <c r="AP33" i="1" l="1"/>
  <c r="AQ34" i="1"/>
  <c r="AQ35" i="1" l="1"/>
  <c r="AP34" i="1"/>
  <c r="AP35" i="1" l="1"/>
  <c r="AQ36" i="1"/>
  <c r="AQ37" i="1" l="1"/>
  <c r="AP36" i="1"/>
  <c r="AP37" i="1" l="1"/>
  <c r="AQ38" i="1"/>
  <c r="AQ39" i="1" l="1"/>
  <c r="AP38" i="1"/>
  <c r="AP39" i="1" l="1"/>
  <c r="AQ40" i="1"/>
  <c r="AQ41" i="1" l="1"/>
  <c r="AP40" i="1"/>
  <c r="AP41" i="1" l="1"/>
  <c r="AQ42" i="1"/>
  <c r="AQ43" i="1" l="1"/>
  <c r="AP42" i="1"/>
  <c r="AP43" i="1" l="1"/>
  <c r="AQ44" i="1"/>
  <c r="AQ45" i="1" l="1"/>
  <c r="AP44" i="1"/>
  <c r="AP45" i="1" l="1"/>
  <c r="AQ46" i="1"/>
  <c r="AQ47" i="1" l="1"/>
  <c r="AP46" i="1"/>
  <c r="AP47" i="1" l="1"/>
  <c r="AQ48" i="1"/>
  <c r="AQ49" i="1" l="1"/>
  <c r="AP48" i="1"/>
  <c r="AP49" i="1" l="1"/>
  <c r="AQ50" i="1"/>
  <c r="AQ51" i="1" l="1"/>
  <c r="AP50" i="1"/>
  <c r="AP51" i="1" l="1"/>
  <c r="AQ52" i="1"/>
  <c r="AQ53" i="1" l="1"/>
  <c r="AP52" i="1"/>
  <c r="AP53" i="1" l="1"/>
  <c r="AQ54" i="1"/>
  <c r="AQ55" i="1" l="1"/>
  <c r="AP54" i="1"/>
  <c r="AP55" i="1" l="1"/>
  <c r="AQ56" i="1"/>
  <c r="AQ57" i="1" l="1"/>
  <c r="AP56" i="1"/>
  <c r="AP57" i="1" l="1"/>
  <c r="AQ58" i="1"/>
  <c r="AQ59" i="1" l="1"/>
  <c r="AP58" i="1"/>
  <c r="AP59" i="1" l="1"/>
  <c r="AQ60" i="1"/>
  <c r="AQ61" i="1" l="1"/>
  <c r="AP60" i="1"/>
  <c r="AP61" i="1" l="1"/>
  <c r="AQ62" i="1"/>
  <c r="AQ63" i="1" l="1"/>
  <c r="AP62" i="1"/>
  <c r="AP63" i="1" l="1"/>
  <c r="AQ64" i="1"/>
  <c r="AQ65" i="1" l="1"/>
  <c r="AP64" i="1"/>
  <c r="AP65" i="1" l="1"/>
  <c r="AQ66" i="1"/>
  <c r="AQ67" i="1" l="1"/>
  <c r="AP66" i="1"/>
  <c r="AP67" i="1" l="1"/>
  <c r="AQ68" i="1"/>
  <c r="AQ69" i="1" l="1"/>
  <c r="AP68" i="1"/>
  <c r="AP69" i="1" l="1"/>
  <c r="AQ70" i="1"/>
  <c r="AQ71" i="1" l="1"/>
  <c r="AP70" i="1"/>
  <c r="AP71" i="1" l="1"/>
  <c r="AQ72" i="1"/>
  <c r="AQ73" i="1" l="1"/>
  <c r="AP72" i="1"/>
  <c r="AP73" i="1" l="1"/>
  <c r="AQ74" i="1"/>
  <c r="AQ75" i="1" l="1"/>
  <c r="AP74" i="1"/>
  <c r="AQ76" i="1" l="1"/>
  <c r="AP75" i="1"/>
  <c r="AP76" i="1" l="1"/>
  <c r="AQ77" i="1"/>
  <c r="AQ78" i="1" l="1"/>
  <c r="AP77" i="1"/>
  <c r="AP78" i="1" l="1"/>
  <c r="AQ79" i="1"/>
  <c r="AQ80" i="1" l="1"/>
  <c r="AP79" i="1"/>
  <c r="AP80" i="1" l="1"/>
  <c r="AQ81" i="1"/>
  <c r="AQ82" i="1" l="1"/>
  <c r="AP81" i="1"/>
  <c r="AP82" i="1" l="1"/>
  <c r="AQ83" i="1"/>
  <c r="AQ84" i="1" l="1"/>
  <c r="AP83" i="1"/>
  <c r="AP84" i="1" l="1"/>
  <c r="AQ85" i="1"/>
  <c r="AQ86" i="1" l="1"/>
  <c r="AP85" i="1"/>
  <c r="AP86" i="1" l="1"/>
  <c r="AQ87" i="1"/>
  <c r="AQ88" i="1" l="1"/>
  <c r="AP87" i="1"/>
  <c r="AP88" i="1" l="1"/>
  <c r="AQ89" i="1"/>
  <c r="AQ90" i="1" l="1"/>
  <c r="AP89" i="1"/>
  <c r="AP90" i="1" l="1"/>
  <c r="AQ91" i="1"/>
  <c r="AQ92" i="1" l="1"/>
  <c r="AP91" i="1"/>
  <c r="AP92" i="1" l="1"/>
  <c r="AQ93" i="1"/>
  <c r="AQ94" i="1" l="1"/>
  <c r="AP93" i="1"/>
  <c r="AP94" i="1" l="1"/>
  <c r="AQ95" i="1"/>
  <c r="AQ96" i="1" l="1"/>
  <c r="AP95" i="1"/>
  <c r="AP96" i="1" l="1"/>
  <c r="AQ97" i="1"/>
  <c r="AQ98" i="1" l="1"/>
  <c r="AP97" i="1"/>
  <c r="AP98" i="1" l="1"/>
  <c r="AQ99" i="1"/>
  <c r="AQ100" i="1" l="1"/>
  <c r="AP99" i="1"/>
  <c r="AP100" i="1" l="1"/>
  <c r="AQ101" i="1"/>
  <c r="AQ102" i="1" l="1"/>
  <c r="AP101" i="1"/>
  <c r="AP102" i="1" l="1"/>
  <c r="AQ103" i="1"/>
  <c r="AQ104" i="1" l="1"/>
  <c r="AP103" i="1"/>
  <c r="AP104" i="1" l="1"/>
  <c r="AQ105" i="1"/>
  <c r="AQ106" i="1" l="1"/>
  <c r="AP105" i="1"/>
  <c r="AP106" i="1" l="1"/>
  <c r="AQ107" i="1"/>
  <c r="AQ108" i="1" l="1"/>
  <c r="AP107" i="1"/>
  <c r="AP108" i="1" l="1"/>
  <c r="AQ109" i="1"/>
  <c r="AQ110" i="1" l="1"/>
  <c r="AP109" i="1"/>
  <c r="AP110" i="1" l="1"/>
  <c r="AQ111" i="1"/>
  <c r="AQ112" i="1" l="1"/>
  <c r="AP111" i="1"/>
  <c r="AP112" i="1" l="1"/>
  <c r="AQ113" i="1"/>
  <c r="AQ114" i="1" l="1"/>
  <c r="AP113" i="1"/>
  <c r="AP114" i="1" l="1"/>
  <c r="AQ115" i="1"/>
  <c r="AQ116" i="1" l="1"/>
  <c r="AP115" i="1"/>
  <c r="AP116" i="1" l="1"/>
  <c r="AQ117" i="1"/>
  <c r="AQ118" i="1" l="1"/>
  <c r="AP117" i="1"/>
  <c r="AP118" i="1" l="1"/>
  <c r="AQ119" i="1"/>
  <c r="AQ120" i="1" l="1"/>
  <c r="AP119" i="1"/>
  <c r="AP120" i="1" l="1"/>
  <c r="AQ121" i="1"/>
  <c r="AQ122" i="1" l="1"/>
  <c r="AP121" i="1"/>
  <c r="AP122" i="1" l="1"/>
  <c r="AQ123" i="1"/>
  <c r="AQ124" i="1" l="1"/>
  <c r="AP123" i="1"/>
  <c r="AP124" i="1" l="1"/>
  <c r="AQ125" i="1"/>
  <c r="AQ126" i="1" l="1"/>
  <c r="AP125" i="1"/>
  <c r="AP126" i="1" l="1"/>
  <c r="AQ127" i="1"/>
  <c r="AQ128" i="1" l="1"/>
  <c r="AP127" i="1"/>
  <c r="AP128" i="1" l="1"/>
  <c r="AQ129" i="1"/>
  <c r="AQ130" i="1" l="1"/>
  <c r="AP129" i="1"/>
  <c r="AP130" i="1" l="1"/>
  <c r="AQ131" i="1"/>
  <c r="AQ132" i="1" l="1"/>
  <c r="AP131" i="1"/>
  <c r="AP132" i="1" l="1"/>
  <c r="AQ133" i="1"/>
  <c r="AQ134" i="1" l="1"/>
  <c r="AP133" i="1"/>
  <c r="AP134" i="1" l="1"/>
  <c r="AQ135" i="1"/>
  <c r="AQ136" i="1" l="1"/>
  <c r="AP135" i="1"/>
  <c r="AP136" i="1" l="1"/>
  <c r="AQ137" i="1"/>
  <c r="AQ138" i="1" l="1"/>
  <c r="AP137" i="1"/>
  <c r="AP138" i="1" l="1"/>
  <c r="AQ139" i="1"/>
  <c r="AQ140" i="1" l="1"/>
  <c r="AP139" i="1"/>
  <c r="AP140" i="1" l="1"/>
  <c r="AQ141" i="1"/>
  <c r="AQ142" i="1" l="1"/>
  <c r="AP141" i="1"/>
  <c r="AP142" i="1" l="1"/>
  <c r="AQ143" i="1"/>
  <c r="AQ144" i="1" l="1"/>
  <c r="AP143" i="1"/>
  <c r="AP144" i="1" l="1"/>
  <c r="AQ145" i="1"/>
  <c r="AQ146" i="1" l="1"/>
  <c r="AP145" i="1"/>
  <c r="AP146" i="1" l="1"/>
  <c r="AQ147" i="1"/>
  <c r="AQ148" i="1" l="1"/>
  <c r="AP147" i="1"/>
  <c r="AP148" i="1" l="1"/>
  <c r="AQ149" i="1"/>
  <c r="AQ150" i="1" l="1"/>
  <c r="AP149" i="1"/>
  <c r="AP150" i="1" l="1"/>
  <c r="AQ151" i="1"/>
  <c r="AQ152" i="1" l="1"/>
  <c r="AP151" i="1"/>
  <c r="AP152" i="1" l="1"/>
  <c r="AQ153" i="1"/>
  <c r="AQ154" i="1" l="1"/>
  <c r="AP153" i="1"/>
  <c r="AP154" i="1" l="1"/>
  <c r="AQ155" i="1"/>
  <c r="AQ156" i="1" l="1"/>
  <c r="AP155" i="1"/>
  <c r="AP156" i="1" l="1"/>
  <c r="AQ157" i="1"/>
  <c r="AQ158" i="1" l="1"/>
  <c r="AP157" i="1"/>
  <c r="AP158" i="1" l="1"/>
  <c r="AQ159" i="1"/>
  <c r="AQ160" i="1" l="1"/>
  <c r="AP159" i="1"/>
  <c r="AP160" i="1" l="1"/>
  <c r="AQ161" i="1"/>
  <c r="AQ162" i="1" l="1"/>
  <c r="AP161" i="1"/>
  <c r="AP162" i="1" l="1"/>
  <c r="AQ163" i="1"/>
  <c r="AP163" i="1" l="1"/>
  <c r="AQ164" i="1"/>
  <c r="AQ165" i="1" l="1"/>
  <c r="AP164" i="1"/>
  <c r="AP165" i="1" l="1"/>
  <c r="AQ166" i="1"/>
  <c r="AQ167" i="1" l="1"/>
  <c r="AP166" i="1"/>
  <c r="AP167" i="1" l="1"/>
  <c r="AQ168" i="1"/>
  <c r="AQ169" i="1" l="1"/>
  <c r="AP168" i="1"/>
  <c r="AP169" i="1" l="1"/>
  <c r="AQ170" i="1"/>
  <c r="AQ171" i="1" l="1"/>
  <c r="AP170" i="1"/>
  <c r="AP171" i="1" l="1"/>
  <c r="AQ172" i="1"/>
  <c r="AQ173" i="1" l="1"/>
  <c r="AP172" i="1"/>
  <c r="AP173" i="1" l="1"/>
  <c r="AQ174" i="1"/>
  <c r="AQ175" i="1" l="1"/>
  <c r="AP174" i="1"/>
  <c r="AP175" i="1" l="1"/>
  <c r="AQ176" i="1"/>
  <c r="AQ177" i="1" l="1"/>
  <c r="AP176" i="1"/>
  <c r="AP177" i="1" l="1"/>
  <c r="AQ178" i="1"/>
  <c r="AQ179" i="1" l="1"/>
  <c r="AP178" i="1"/>
  <c r="AP179" i="1" l="1"/>
  <c r="AQ180" i="1"/>
  <c r="AQ181" i="1" l="1"/>
  <c r="AP180" i="1"/>
  <c r="AP181" i="1" l="1"/>
  <c r="AQ182" i="1"/>
  <c r="AQ183" i="1" l="1"/>
  <c r="AP182" i="1"/>
  <c r="AP183" i="1" l="1"/>
  <c r="AQ184" i="1"/>
  <c r="AQ185" i="1" l="1"/>
  <c r="AP184" i="1"/>
  <c r="AP185" i="1" l="1"/>
  <c r="AQ186" i="1"/>
  <c r="AQ187" i="1" l="1"/>
  <c r="AP186" i="1"/>
  <c r="AP187" i="1" l="1"/>
  <c r="AQ188" i="1"/>
  <c r="AQ189" i="1" l="1"/>
  <c r="AP188" i="1"/>
  <c r="AP189" i="1" l="1"/>
  <c r="AQ190" i="1"/>
  <c r="AQ191" i="1" l="1"/>
  <c r="AP190" i="1"/>
  <c r="AP191" i="1" l="1"/>
  <c r="AQ192" i="1"/>
  <c r="AQ193" i="1" l="1"/>
  <c r="AP192" i="1"/>
  <c r="AP193" i="1" l="1"/>
  <c r="AQ194" i="1"/>
  <c r="AQ195" i="1" l="1"/>
  <c r="AP194" i="1"/>
  <c r="AP195" i="1" l="1"/>
  <c r="AQ196" i="1"/>
  <c r="AQ197" i="1" l="1"/>
  <c r="AP196" i="1"/>
  <c r="AP197" i="1" l="1"/>
  <c r="AQ198" i="1"/>
  <c r="AQ199" i="1" l="1"/>
  <c r="AP198" i="1"/>
  <c r="AP199" i="1" l="1"/>
  <c r="AQ200" i="1"/>
  <c r="AQ201" i="1" l="1"/>
  <c r="AP200" i="1"/>
  <c r="AP201" i="1" l="1"/>
  <c r="AQ202" i="1"/>
  <c r="AQ203" i="1" l="1"/>
  <c r="AP202" i="1"/>
  <c r="AP203" i="1" l="1"/>
  <c r="AQ204" i="1"/>
  <c r="AQ205" i="1" l="1"/>
  <c r="AP204" i="1"/>
  <c r="AP205" i="1" l="1"/>
  <c r="AQ206" i="1"/>
  <c r="AQ207" i="1" l="1"/>
  <c r="AP206" i="1"/>
  <c r="AP207" i="1" l="1"/>
  <c r="AQ208" i="1"/>
  <c r="AQ209" i="1" l="1"/>
  <c r="AT208" i="1" s="1"/>
  <c r="AP208" i="1"/>
  <c r="AP209" i="1" l="1"/>
  <c r="AS208" i="1" s="1"/>
  <c r="AU208" i="1" s="1"/>
  <c r="AT209" i="1"/>
  <c r="AT10" i="1"/>
  <c r="AT12" i="1"/>
  <c r="AT11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S209" i="1" l="1"/>
  <c r="AU209" i="1" s="1"/>
  <c r="AS10" i="1"/>
  <c r="AU10" i="1" s="1"/>
  <c r="AS11" i="1"/>
  <c r="AU11" i="1" s="1"/>
  <c r="AS12" i="1"/>
  <c r="AU12" i="1" s="1"/>
  <c r="AS13" i="1"/>
  <c r="AU13" i="1" s="1"/>
  <c r="AS14" i="1"/>
  <c r="AU14" i="1" s="1"/>
  <c r="AS15" i="1"/>
  <c r="AU15" i="1" s="1"/>
  <c r="AS16" i="1"/>
  <c r="AU16" i="1" s="1"/>
  <c r="AS17" i="1"/>
  <c r="AU17" i="1" s="1"/>
  <c r="AS18" i="1"/>
  <c r="AU18" i="1" s="1"/>
  <c r="AS19" i="1"/>
  <c r="AU19" i="1" s="1"/>
  <c r="AS20" i="1"/>
  <c r="AU20" i="1" s="1"/>
  <c r="AS21" i="1"/>
  <c r="AU21" i="1" s="1"/>
  <c r="AS22" i="1"/>
  <c r="AU22" i="1" s="1"/>
  <c r="AS23" i="1"/>
  <c r="AU23" i="1" s="1"/>
  <c r="AS24" i="1"/>
  <c r="AU24" i="1" s="1"/>
  <c r="AS25" i="1"/>
  <c r="AU25" i="1" s="1"/>
  <c r="AS26" i="1"/>
  <c r="AU26" i="1" s="1"/>
  <c r="AS27" i="1"/>
  <c r="AU27" i="1" s="1"/>
  <c r="AS28" i="1"/>
  <c r="AU28" i="1" s="1"/>
  <c r="AS29" i="1"/>
  <c r="AU29" i="1" s="1"/>
  <c r="AS30" i="1"/>
  <c r="AU30" i="1" s="1"/>
  <c r="AS31" i="1"/>
  <c r="AU31" i="1" s="1"/>
  <c r="AS32" i="1"/>
  <c r="AU32" i="1" s="1"/>
  <c r="AS33" i="1"/>
  <c r="AU33" i="1" s="1"/>
  <c r="AS34" i="1"/>
  <c r="AU34" i="1" s="1"/>
  <c r="AS35" i="1"/>
  <c r="AU35" i="1" s="1"/>
  <c r="AS36" i="1"/>
  <c r="AU36" i="1" s="1"/>
  <c r="AS37" i="1"/>
  <c r="AU37" i="1" s="1"/>
  <c r="AS38" i="1"/>
  <c r="AU38" i="1" s="1"/>
  <c r="AS39" i="1"/>
  <c r="AU39" i="1" s="1"/>
  <c r="AS40" i="1"/>
  <c r="AU40" i="1" s="1"/>
  <c r="AS41" i="1"/>
  <c r="AU41" i="1" s="1"/>
  <c r="AS42" i="1"/>
  <c r="AU42" i="1" s="1"/>
  <c r="AS43" i="1"/>
  <c r="AU43" i="1" s="1"/>
  <c r="AS44" i="1"/>
  <c r="AU44" i="1" s="1"/>
  <c r="AS45" i="1"/>
  <c r="AU45" i="1" s="1"/>
  <c r="AS46" i="1"/>
  <c r="AU46" i="1" s="1"/>
  <c r="AS47" i="1"/>
  <c r="AU47" i="1" s="1"/>
  <c r="AS48" i="1"/>
  <c r="AU48" i="1" s="1"/>
  <c r="AS49" i="1"/>
  <c r="AU49" i="1" s="1"/>
  <c r="AS50" i="1"/>
  <c r="AU50" i="1" s="1"/>
  <c r="AS51" i="1"/>
  <c r="AU51" i="1" s="1"/>
  <c r="AS52" i="1"/>
  <c r="AU52" i="1" s="1"/>
  <c r="AS53" i="1"/>
  <c r="AU53" i="1" s="1"/>
  <c r="AS54" i="1"/>
  <c r="AU54" i="1" s="1"/>
  <c r="AS55" i="1"/>
  <c r="AU55" i="1" s="1"/>
  <c r="AS56" i="1"/>
  <c r="AU56" i="1" s="1"/>
  <c r="AS57" i="1"/>
  <c r="AU57" i="1" s="1"/>
  <c r="AS58" i="1"/>
  <c r="AU58" i="1" s="1"/>
  <c r="AS59" i="1"/>
  <c r="AU59" i="1" s="1"/>
  <c r="AS60" i="1"/>
  <c r="AU60" i="1" s="1"/>
  <c r="AS61" i="1"/>
  <c r="AU61" i="1" s="1"/>
  <c r="AS62" i="1"/>
  <c r="AU62" i="1" s="1"/>
  <c r="AS63" i="1"/>
  <c r="AU63" i="1" s="1"/>
  <c r="AS64" i="1"/>
  <c r="AU64" i="1" s="1"/>
  <c r="AS65" i="1"/>
  <c r="AU65" i="1" s="1"/>
  <c r="AS66" i="1"/>
  <c r="AU66" i="1" s="1"/>
  <c r="AS67" i="1"/>
  <c r="AU67" i="1" s="1"/>
  <c r="AS68" i="1"/>
  <c r="AU68" i="1" s="1"/>
  <c r="AS69" i="1"/>
  <c r="AU69" i="1" s="1"/>
  <c r="AS70" i="1"/>
  <c r="AU70" i="1" s="1"/>
  <c r="AS71" i="1"/>
  <c r="AU71" i="1" s="1"/>
  <c r="AS72" i="1"/>
  <c r="AU72" i="1" s="1"/>
  <c r="AS73" i="1"/>
  <c r="AU73" i="1" s="1"/>
  <c r="AS74" i="1"/>
  <c r="AU74" i="1" s="1"/>
  <c r="AS75" i="1"/>
  <c r="AU75" i="1" s="1"/>
  <c r="AS76" i="1"/>
  <c r="AU76" i="1" s="1"/>
  <c r="AS77" i="1"/>
  <c r="AU77" i="1" s="1"/>
  <c r="AS78" i="1"/>
  <c r="AU78" i="1" s="1"/>
  <c r="AS79" i="1"/>
  <c r="AU79" i="1" s="1"/>
  <c r="AS80" i="1"/>
  <c r="AU80" i="1" s="1"/>
  <c r="AS81" i="1"/>
  <c r="AU81" i="1" s="1"/>
  <c r="AS82" i="1"/>
  <c r="AU82" i="1" s="1"/>
  <c r="AS83" i="1"/>
  <c r="AU83" i="1" s="1"/>
  <c r="AS84" i="1"/>
  <c r="AU84" i="1" s="1"/>
  <c r="AS85" i="1"/>
  <c r="AU85" i="1" s="1"/>
  <c r="AS86" i="1"/>
  <c r="AU86" i="1" s="1"/>
  <c r="AS87" i="1"/>
  <c r="AU87" i="1" s="1"/>
  <c r="AS88" i="1"/>
  <c r="AU88" i="1" s="1"/>
  <c r="AS89" i="1"/>
  <c r="AU89" i="1" s="1"/>
  <c r="AS90" i="1"/>
  <c r="AU90" i="1" s="1"/>
  <c r="AS91" i="1"/>
  <c r="AU91" i="1" s="1"/>
  <c r="AS92" i="1"/>
  <c r="AU92" i="1" s="1"/>
  <c r="AS93" i="1"/>
  <c r="AU93" i="1" s="1"/>
  <c r="AS94" i="1"/>
  <c r="AU94" i="1" s="1"/>
  <c r="AS95" i="1"/>
  <c r="AU95" i="1" s="1"/>
  <c r="AS96" i="1"/>
  <c r="AU96" i="1" s="1"/>
  <c r="AS97" i="1"/>
  <c r="AU97" i="1" s="1"/>
  <c r="AS98" i="1"/>
  <c r="AU98" i="1" s="1"/>
  <c r="AS99" i="1"/>
  <c r="AU99" i="1" s="1"/>
  <c r="AS100" i="1"/>
  <c r="AU100" i="1" s="1"/>
  <c r="AS101" i="1"/>
  <c r="AU101" i="1" s="1"/>
  <c r="AS102" i="1"/>
  <c r="AU102" i="1" s="1"/>
  <c r="AS103" i="1"/>
  <c r="AU103" i="1" s="1"/>
  <c r="AS104" i="1"/>
  <c r="AU104" i="1" s="1"/>
  <c r="AS105" i="1"/>
  <c r="AU105" i="1" s="1"/>
  <c r="AS106" i="1"/>
  <c r="AU106" i="1" s="1"/>
  <c r="AS107" i="1"/>
  <c r="AU107" i="1" s="1"/>
  <c r="AS108" i="1"/>
  <c r="AU108" i="1" s="1"/>
  <c r="AS109" i="1"/>
  <c r="AU109" i="1" s="1"/>
  <c r="AS110" i="1"/>
  <c r="AU110" i="1" s="1"/>
  <c r="AS111" i="1"/>
  <c r="AU111" i="1" s="1"/>
  <c r="AS112" i="1"/>
  <c r="AU112" i="1" s="1"/>
  <c r="AS113" i="1"/>
  <c r="AU113" i="1" s="1"/>
  <c r="AS114" i="1"/>
  <c r="AU114" i="1" s="1"/>
  <c r="AS115" i="1"/>
  <c r="AU115" i="1" s="1"/>
  <c r="AS116" i="1"/>
  <c r="AU116" i="1" s="1"/>
  <c r="AS117" i="1"/>
  <c r="AU117" i="1" s="1"/>
  <c r="AS118" i="1"/>
  <c r="AU118" i="1" s="1"/>
  <c r="AS119" i="1"/>
  <c r="AU119" i="1" s="1"/>
  <c r="AS120" i="1"/>
  <c r="AU120" i="1" s="1"/>
  <c r="AS121" i="1"/>
  <c r="AU121" i="1" s="1"/>
  <c r="AS122" i="1"/>
  <c r="AU122" i="1" s="1"/>
  <c r="AS123" i="1"/>
  <c r="AU123" i="1" s="1"/>
  <c r="AS124" i="1"/>
  <c r="AU124" i="1" s="1"/>
  <c r="AS125" i="1"/>
  <c r="AU125" i="1" s="1"/>
  <c r="AS126" i="1"/>
  <c r="AU126" i="1" s="1"/>
  <c r="AS127" i="1"/>
  <c r="AU127" i="1" s="1"/>
  <c r="AS128" i="1"/>
  <c r="AU128" i="1" s="1"/>
  <c r="AS129" i="1"/>
  <c r="AU129" i="1" s="1"/>
  <c r="AS130" i="1"/>
  <c r="AU130" i="1" s="1"/>
  <c r="AS131" i="1"/>
  <c r="AU131" i="1" s="1"/>
  <c r="AS132" i="1"/>
  <c r="AU132" i="1" s="1"/>
  <c r="AS133" i="1"/>
  <c r="AU133" i="1" s="1"/>
  <c r="AS134" i="1"/>
  <c r="AU134" i="1" s="1"/>
  <c r="AS135" i="1"/>
  <c r="AU135" i="1" s="1"/>
  <c r="AS136" i="1"/>
  <c r="AU136" i="1" s="1"/>
  <c r="AS137" i="1"/>
  <c r="AU137" i="1" s="1"/>
  <c r="AS138" i="1"/>
  <c r="AU138" i="1" s="1"/>
  <c r="AS139" i="1"/>
  <c r="AU139" i="1" s="1"/>
  <c r="AS140" i="1"/>
  <c r="AU140" i="1" s="1"/>
  <c r="AS141" i="1"/>
  <c r="AU141" i="1" s="1"/>
  <c r="AS142" i="1"/>
  <c r="AU142" i="1" s="1"/>
  <c r="AS143" i="1"/>
  <c r="AU143" i="1" s="1"/>
  <c r="AS144" i="1"/>
  <c r="AU144" i="1" s="1"/>
  <c r="AS145" i="1"/>
  <c r="AU145" i="1" s="1"/>
  <c r="AS146" i="1"/>
  <c r="AU146" i="1" s="1"/>
  <c r="AS147" i="1"/>
  <c r="AU147" i="1" s="1"/>
  <c r="AS148" i="1"/>
  <c r="AU148" i="1" s="1"/>
  <c r="AS149" i="1"/>
  <c r="AU149" i="1" s="1"/>
  <c r="AS150" i="1"/>
  <c r="AU150" i="1" s="1"/>
  <c r="AS151" i="1"/>
  <c r="AU151" i="1" s="1"/>
  <c r="AS152" i="1"/>
  <c r="AU152" i="1" s="1"/>
  <c r="AS153" i="1"/>
  <c r="AU153" i="1" s="1"/>
  <c r="AS154" i="1"/>
  <c r="AU154" i="1" s="1"/>
  <c r="AS155" i="1"/>
  <c r="AU155" i="1" s="1"/>
  <c r="AS156" i="1"/>
  <c r="AU156" i="1" s="1"/>
  <c r="AS157" i="1"/>
  <c r="AU157" i="1" s="1"/>
  <c r="AS158" i="1"/>
  <c r="AU158" i="1" s="1"/>
  <c r="AS159" i="1"/>
  <c r="AU159" i="1" s="1"/>
  <c r="AS160" i="1"/>
  <c r="AU160" i="1" s="1"/>
  <c r="AS161" i="1"/>
  <c r="AU161" i="1" s="1"/>
  <c r="AS162" i="1"/>
  <c r="AU162" i="1" s="1"/>
  <c r="AS163" i="1"/>
  <c r="AU163" i="1" s="1"/>
  <c r="AS164" i="1"/>
  <c r="AU164" i="1" s="1"/>
  <c r="AS165" i="1"/>
  <c r="AU165" i="1" s="1"/>
  <c r="AS166" i="1"/>
  <c r="AU166" i="1" s="1"/>
  <c r="AS167" i="1"/>
  <c r="AU167" i="1" s="1"/>
  <c r="AS168" i="1"/>
  <c r="AU168" i="1" s="1"/>
  <c r="AS169" i="1"/>
  <c r="AU169" i="1" s="1"/>
  <c r="AS170" i="1"/>
  <c r="AU170" i="1" s="1"/>
  <c r="AS171" i="1"/>
  <c r="AU171" i="1" s="1"/>
  <c r="AS172" i="1"/>
  <c r="AU172" i="1" s="1"/>
  <c r="AS173" i="1"/>
  <c r="AU173" i="1" s="1"/>
  <c r="AS174" i="1"/>
  <c r="AU174" i="1" s="1"/>
  <c r="AS175" i="1"/>
  <c r="AU175" i="1" s="1"/>
  <c r="AS176" i="1"/>
  <c r="AU176" i="1" s="1"/>
  <c r="AS177" i="1"/>
  <c r="AU177" i="1" s="1"/>
  <c r="AS178" i="1"/>
  <c r="AU178" i="1" s="1"/>
  <c r="AS179" i="1"/>
  <c r="AU179" i="1" s="1"/>
  <c r="AS180" i="1"/>
  <c r="AU180" i="1" s="1"/>
  <c r="AS181" i="1"/>
  <c r="AU181" i="1" s="1"/>
  <c r="AS182" i="1"/>
  <c r="AU182" i="1" s="1"/>
  <c r="AS183" i="1"/>
  <c r="AU183" i="1" s="1"/>
  <c r="AS184" i="1"/>
  <c r="AU184" i="1" s="1"/>
  <c r="AS185" i="1"/>
  <c r="AU185" i="1" s="1"/>
  <c r="AS186" i="1"/>
  <c r="AU186" i="1" s="1"/>
  <c r="AS187" i="1"/>
  <c r="AU187" i="1" s="1"/>
  <c r="AS188" i="1"/>
  <c r="AU188" i="1" s="1"/>
  <c r="AS189" i="1"/>
  <c r="AU189" i="1" s="1"/>
  <c r="AS190" i="1"/>
  <c r="AU190" i="1" s="1"/>
  <c r="AS191" i="1"/>
  <c r="AU191" i="1" s="1"/>
  <c r="AS192" i="1"/>
  <c r="AU192" i="1" s="1"/>
  <c r="AS193" i="1"/>
  <c r="AU193" i="1" s="1"/>
  <c r="AS194" i="1"/>
  <c r="AU194" i="1" s="1"/>
  <c r="AS195" i="1"/>
  <c r="AU195" i="1" s="1"/>
  <c r="AS196" i="1"/>
  <c r="AU196" i="1" s="1"/>
  <c r="AS197" i="1"/>
  <c r="AU197" i="1" s="1"/>
  <c r="AS198" i="1"/>
  <c r="AU198" i="1" s="1"/>
  <c r="AS199" i="1"/>
  <c r="AU199" i="1" s="1"/>
  <c r="AS200" i="1"/>
  <c r="AU200" i="1" s="1"/>
  <c r="AS201" i="1"/>
  <c r="AU201" i="1" s="1"/>
  <c r="AS202" i="1"/>
  <c r="AU202" i="1" s="1"/>
  <c r="AS203" i="1"/>
  <c r="AU203" i="1" s="1"/>
  <c r="AS204" i="1"/>
  <c r="AU204" i="1" s="1"/>
  <c r="AS205" i="1"/>
  <c r="AU205" i="1" s="1"/>
  <c r="AS206" i="1"/>
  <c r="AU206" i="1" s="1"/>
  <c r="AS207" i="1"/>
  <c r="AU207" i="1" s="1"/>
  <c r="AX11" i="1" l="1"/>
  <c r="AX10" i="1"/>
  <c r="AX13" i="1" l="1"/>
  <c r="G56" i="1" l="1"/>
  <c r="AX24" i="1"/>
  <c r="AZ24" i="1" s="1"/>
  <c r="AX25" i="1" s="1"/>
  <c r="AY25" i="1" s="1"/>
  <c r="G59" i="1" s="1"/>
  <c r="AX27" i="1" l="1"/>
  <c r="AY27" i="1" s="1"/>
  <c r="AZ27" i="1" s="1"/>
  <c r="G58" i="1" s="1"/>
</calcChain>
</file>

<file path=xl/sharedStrings.xml><?xml version="1.0" encoding="utf-8"?>
<sst xmlns="http://schemas.openxmlformats.org/spreadsheetml/2006/main" count="113" uniqueCount="88">
  <si>
    <t>A</t>
  </si>
  <si>
    <t>B</t>
  </si>
  <si>
    <t>A ranks</t>
  </si>
  <si>
    <t>B ranks</t>
  </si>
  <si>
    <t>Count</t>
  </si>
  <si>
    <t>sum ranks</t>
  </si>
  <si>
    <t>A x B</t>
  </si>
  <si>
    <t>U2</t>
  </si>
  <si>
    <t>Min U</t>
  </si>
  <si>
    <t>Min ranks</t>
  </si>
  <si>
    <t xml:space="preserve"> U1</t>
  </si>
  <si>
    <t>for z</t>
  </si>
  <si>
    <t>z score</t>
  </si>
  <si>
    <t>one tail p</t>
  </si>
  <si>
    <t>two tail</t>
  </si>
  <si>
    <t>effect r</t>
  </si>
  <si>
    <t>Sum of ranks</t>
  </si>
  <si>
    <t>Median</t>
  </si>
  <si>
    <t xml:space="preserve">Mann-Whitney U </t>
  </si>
  <si>
    <t>z-score</t>
  </si>
  <si>
    <t>N</t>
  </si>
  <si>
    <t>effect size r</t>
  </si>
  <si>
    <t>Two-tail p =</t>
  </si>
  <si>
    <t xml:space="preserve">One tail p = </t>
  </si>
  <si>
    <t>independent t-test</t>
  </si>
  <si>
    <t xml:space="preserve">t </t>
  </si>
  <si>
    <t>t squared</t>
  </si>
  <si>
    <t>deg free</t>
  </si>
  <si>
    <t>r =</t>
  </si>
  <si>
    <t>Mean</t>
  </si>
  <si>
    <t>stdev</t>
  </si>
  <si>
    <t>unequal variance t test</t>
  </si>
  <si>
    <t>variance</t>
  </si>
  <si>
    <t>F test for equality of variance</t>
  </si>
  <si>
    <t>F ratio</t>
  </si>
  <si>
    <t>two tail p</t>
  </si>
  <si>
    <t>one tail</t>
  </si>
  <si>
    <t>Mann-Whitney U-test results</t>
  </si>
  <si>
    <t>Student's t-test independent samples</t>
  </si>
  <si>
    <t>Standard deviation</t>
  </si>
  <si>
    <t>Degrees of freedom</t>
  </si>
  <si>
    <t>One-tail p =</t>
  </si>
  <si>
    <t>two-tail p =</t>
  </si>
  <si>
    <t>Effect size r</t>
  </si>
  <si>
    <t>F-test for equality of variance</t>
  </si>
  <si>
    <t>F-ratio</t>
  </si>
  <si>
    <t xml:space="preserve">Two-tail p = </t>
  </si>
  <si>
    <t>Unequal variance t-test</t>
  </si>
  <si>
    <t>For Mann-Whitney</t>
  </si>
  <si>
    <t>For KS 2-sample test</t>
  </si>
  <si>
    <t>rank order</t>
  </si>
  <si>
    <t>curmulative</t>
  </si>
  <si>
    <t>cum proportions</t>
  </si>
  <si>
    <t>Difference</t>
  </si>
  <si>
    <t>Max D</t>
  </si>
  <si>
    <t>Min D</t>
  </si>
  <si>
    <t>D =</t>
  </si>
  <si>
    <t>n1</t>
  </si>
  <si>
    <t>n2</t>
  </si>
  <si>
    <t>chi2</t>
  </si>
  <si>
    <t>Kolmogorov-Smirnov 2-sample test</t>
  </si>
  <si>
    <t>Dmax</t>
  </si>
  <si>
    <t>(Chi square approximation)</t>
  </si>
  <si>
    <t xml:space="preserve">Enter two sets of data in the columns marked Sample A and Sample B. The samples should be independent, not paired. They can be different in size. For small samples use tables of critical values. </t>
  </si>
  <si>
    <t>one-tail p =</t>
  </si>
  <si>
    <t>Test results</t>
  </si>
  <si>
    <t>Tables are more accurate</t>
  </si>
  <si>
    <t>n</t>
  </si>
  <si>
    <t>count n</t>
  </si>
  <si>
    <t>F-Test Two-Sample for Variances</t>
  </si>
  <si>
    <t>Variable 1</t>
  </si>
  <si>
    <t>Variable 2</t>
  </si>
  <si>
    <t>Variance</t>
  </si>
  <si>
    <t>Observations</t>
  </si>
  <si>
    <t>df</t>
  </si>
  <si>
    <t>F</t>
  </si>
  <si>
    <t>P(F&lt;=f) one-tail</t>
  </si>
  <si>
    <t>F Critical one-tail</t>
  </si>
  <si>
    <t>ranks</t>
  </si>
  <si>
    <t>This section is used to make the calculations</t>
  </si>
  <si>
    <t>Sample</t>
  </si>
  <si>
    <t>Rough estimate</t>
  </si>
  <si>
    <t>Mean or average</t>
  </si>
  <si>
    <t>Standard Deviation</t>
  </si>
  <si>
    <t>Skewness</t>
  </si>
  <si>
    <t>Kurtosis</t>
  </si>
  <si>
    <t>Summary statistics</t>
  </si>
  <si>
    <t>Student's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</si>
</sst>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4" xfId="0" applyFill="1" applyBorder="1"/>
    <xf numFmtId="0" fontId="0" fillId="0" borderId="6" xfId="0" applyFill="1" applyBorder="1"/>
    <xf numFmtId="0" fontId="0" fillId="0" borderId="0" xfId="0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209"/>
  <sheetViews>
    <sheetView tabSelected="1" workbookViewId="0">
      <selection activeCell="N35" sqref="N35"/>
    </sheetView>
  </sheetViews>
  <sheetFormatPr defaultRowHeight="15" x14ac:dyDescent="0.25"/>
  <cols>
    <col min="7" max="7" width="11" bestFit="1" customWidth="1"/>
    <col min="9" max="9" width="4.140625" customWidth="1"/>
  </cols>
  <sheetData>
    <row r="2" spans="1:50" ht="15" customHeight="1" x14ac:dyDescent="0.25">
      <c r="B2" s="33" t="s">
        <v>63</v>
      </c>
      <c r="C2" s="33"/>
      <c r="D2" s="33"/>
      <c r="E2" s="33"/>
      <c r="F2" s="33"/>
      <c r="G2" s="33"/>
      <c r="H2" s="33"/>
      <c r="I2" s="16"/>
    </row>
    <row r="3" spans="1:50" x14ac:dyDescent="0.25">
      <c r="B3" s="33"/>
      <c r="C3" s="33"/>
      <c r="D3" s="33"/>
      <c r="E3" s="33"/>
      <c r="F3" s="33"/>
      <c r="G3" s="33"/>
      <c r="H3" s="33"/>
      <c r="I3" s="16"/>
    </row>
    <row r="4" spans="1:50" x14ac:dyDescent="0.25">
      <c r="B4" s="33"/>
      <c r="C4" s="33"/>
      <c r="D4" s="33"/>
      <c r="E4" s="33"/>
      <c r="F4" s="33"/>
      <c r="G4" s="33"/>
      <c r="H4" s="33"/>
      <c r="I4" s="16"/>
    </row>
    <row r="5" spans="1:50" x14ac:dyDescent="0.25">
      <c r="B5" s="33"/>
      <c r="C5" s="33"/>
      <c r="D5" s="33"/>
      <c r="E5" s="33"/>
      <c r="F5" s="33"/>
      <c r="G5" s="33"/>
      <c r="H5" s="33"/>
      <c r="I5" s="16"/>
    </row>
    <row r="6" spans="1:50" x14ac:dyDescent="0.25">
      <c r="B6" s="33"/>
      <c r="C6" s="33"/>
      <c r="D6" s="33"/>
      <c r="E6" s="33"/>
      <c r="F6" s="33"/>
      <c r="G6" s="33"/>
      <c r="H6" s="33"/>
      <c r="I6" s="16"/>
      <c r="T6" t="s">
        <v>79</v>
      </c>
    </row>
    <row r="8" spans="1:50" x14ac:dyDescent="0.25">
      <c r="B8" t="s">
        <v>80</v>
      </c>
      <c r="C8" t="s">
        <v>80</v>
      </c>
      <c r="AC8" t="s">
        <v>78</v>
      </c>
      <c r="AD8" t="s">
        <v>78</v>
      </c>
      <c r="AE8" t="s">
        <v>48</v>
      </c>
      <c r="AH8" t="s">
        <v>49</v>
      </c>
      <c r="AL8" t="s">
        <v>50</v>
      </c>
      <c r="AP8" t="s">
        <v>51</v>
      </c>
      <c r="AS8" t="s">
        <v>52</v>
      </c>
      <c r="AU8" t="s">
        <v>53</v>
      </c>
    </row>
    <row r="9" spans="1:50" x14ac:dyDescent="0.25">
      <c r="B9" t="s">
        <v>0</v>
      </c>
      <c r="C9" t="s">
        <v>1</v>
      </c>
      <c r="I9" s="17"/>
      <c r="U9" t="str">
        <f>G12</f>
        <v>A</v>
      </c>
      <c r="V9" t="str">
        <f>H12</f>
        <v>B</v>
      </c>
      <c r="W9" t="s">
        <v>6</v>
      </c>
      <c r="X9" t="s">
        <v>65</v>
      </c>
      <c r="Z9" s="17" t="str">
        <f>B9</f>
        <v>A</v>
      </c>
      <c r="AA9" s="17" t="str">
        <f>C9</f>
        <v>B</v>
      </c>
      <c r="AC9" t="str">
        <f>B9</f>
        <v>A</v>
      </c>
      <c r="AD9" t="str">
        <f>C9</f>
        <v>B</v>
      </c>
      <c r="AE9" t="s">
        <v>2</v>
      </c>
      <c r="AF9" t="s">
        <v>3</v>
      </c>
      <c r="AH9" t="str">
        <f>B9</f>
        <v>A</v>
      </c>
      <c r="AI9" t="str">
        <f>C9</f>
        <v>B</v>
      </c>
      <c r="AL9" t="str">
        <f>AH9</f>
        <v>A</v>
      </c>
      <c r="AM9" t="str">
        <f>AI9</f>
        <v>B</v>
      </c>
      <c r="AP9" t="s">
        <v>0</v>
      </c>
      <c r="AQ9" t="s">
        <v>1</v>
      </c>
    </row>
    <row r="10" spans="1:50" x14ac:dyDescent="0.25">
      <c r="A10">
        <v>1</v>
      </c>
      <c r="B10" s="3">
        <v>15.9</v>
      </c>
      <c r="C10" s="3">
        <v>17.7</v>
      </c>
      <c r="I10" s="17"/>
      <c r="T10" t="s">
        <v>17</v>
      </c>
      <c r="U10">
        <f>MEDIAN(B10:B109)</f>
        <v>16.149999999999999</v>
      </c>
      <c r="V10">
        <f>MEDIAN(C10:C109)</f>
        <v>16.799999999999997</v>
      </c>
      <c r="Y10" t="s">
        <v>67</v>
      </c>
      <c r="Z10" s="17">
        <f>U11</f>
        <v>16</v>
      </c>
      <c r="AA10" s="17">
        <f>V11</f>
        <v>10</v>
      </c>
      <c r="AC10">
        <f>_xlfn.RANK.AVG(B10,$B$10:$C$109,1)</f>
        <v>8</v>
      </c>
      <c r="AD10">
        <f>_xlfn.RANK.AVG(C10,$B$10:$C$109,1)</f>
        <v>20.5</v>
      </c>
      <c r="AE10">
        <f>IFERROR(AC10,"NA")</f>
        <v>8</v>
      </c>
      <c r="AF10">
        <f>IFERROR(AD10,"NA")</f>
        <v>20.5</v>
      </c>
      <c r="AH10">
        <f t="shared" ref="AH10:AH41" si="0">RANK(B10,$B$10:$C$109,1)</f>
        <v>8</v>
      </c>
      <c r="AI10">
        <f t="shared" ref="AI10:AI41" si="1">RANK(C10,$B$10:$C$109,1)</f>
        <v>20</v>
      </c>
      <c r="AK10">
        <v>1</v>
      </c>
      <c r="AL10">
        <f>COUNTIF(AH$10:AH$109,AK10)</f>
        <v>4</v>
      </c>
      <c r="AM10">
        <f>COUNTIF(AI$10:AI$109,AK10)</f>
        <v>1</v>
      </c>
      <c r="AO10">
        <v>1</v>
      </c>
      <c r="AP10">
        <f>AL10</f>
        <v>4</v>
      </c>
      <c r="AQ10">
        <f>AM10</f>
        <v>1</v>
      </c>
      <c r="AR10">
        <v>1</v>
      </c>
      <c r="AS10" s="9">
        <f>AP10/AP$209</f>
        <v>0.25</v>
      </c>
      <c r="AT10" s="9">
        <f>AQ10/AQ$209</f>
        <v>0.1</v>
      </c>
      <c r="AU10" s="9">
        <f>AS10-AT10</f>
        <v>0.15</v>
      </c>
      <c r="AW10" t="s">
        <v>54</v>
      </c>
      <c r="AX10" s="9">
        <f>MAX(AU10:AU209)</f>
        <v>0.32500000000000001</v>
      </c>
    </row>
    <row r="11" spans="1:50" x14ac:dyDescent="0.25">
      <c r="A11">
        <v>2</v>
      </c>
      <c r="B11" s="3">
        <v>17.7</v>
      </c>
      <c r="C11" s="3">
        <v>15.5</v>
      </c>
      <c r="E11" s="27" t="s">
        <v>37</v>
      </c>
      <c r="F11" s="28"/>
      <c r="G11" s="28"/>
      <c r="H11" s="29"/>
      <c r="I11" s="18"/>
      <c r="L11" s="27" t="s">
        <v>86</v>
      </c>
      <c r="M11" s="28"/>
      <c r="N11" s="28"/>
      <c r="O11" s="29"/>
      <c r="T11" t="s">
        <v>4</v>
      </c>
      <c r="U11">
        <f>COUNT(B10:B109)</f>
        <v>16</v>
      </c>
      <c r="V11">
        <f>COUNT(C10:C109)</f>
        <v>10</v>
      </c>
      <c r="W11">
        <f>U11*V11</f>
        <v>160</v>
      </c>
      <c r="AC11">
        <f t="shared" ref="AC11:AC74" si="2">_xlfn.RANK.AVG(B11,$B$10:$C$109,1)</f>
        <v>20.5</v>
      </c>
      <c r="AD11">
        <f t="shared" ref="AD11:AD74" si="3">_xlfn.RANK.AVG(C11,$B$10:$C$109,1)</f>
        <v>6.5</v>
      </c>
      <c r="AE11">
        <f t="shared" ref="AE11:AE74" si="4">IFERROR(AC11,"NA")</f>
        <v>20.5</v>
      </c>
      <c r="AF11">
        <f t="shared" ref="AF11:AF74" si="5">IFERROR(AD11,"NA")</f>
        <v>6.5</v>
      </c>
      <c r="AH11">
        <f t="shared" si="0"/>
        <v>20</v>
      </c>
      <c r="AI11">
        <f t="shared" si="1"/>
        <v>6</v>
      </c>
      <c r="AK11">
        <v>2</v>
      </c>
      <c r="AL11">
        <f t="shared" ref="AL11:AL74" si="6">COUNTIF(AH$10:AH$109,AK11)</f>
        <v>0</v>
      </c>
      <c r="AM11">
        <f t="shared" ref="AM11:AM74" si="7">COUNTIF(AI$10:AI$109,AK11)</f>
        <v>0</v>
      </c>
      <c r="AO11">
        <v>2</v>
      </c>
      <c r="AP11">
        <f>AL11+AP10</f>
        <v>4</v>
      </c>
      <c r="AQ11">
        <f>AM11+AQ10</f>
        <v>1</v>
      </c>
      <c r="AR11">
        <v>2</v>
      </c>
      <c r="AS11" s="9">
        <f t="shared" ref="AS11:AS74" si="8">AP11/AP$209</f>
        <v>0.25</v>
      </c>
      <c r="AT11" s="9">
        <f t="shared" ref="AT11:AT74" si="9">AQ11/AQ$209</f>
        <v>0.1</v>
      </c>
      <c r="AU11" s="9">
        <f t="shared" ref="AU11:AU74" si="10">AS11-AT11</f>
        <v>0.15</v>
      </c>
      <c r="AW11" t="s">
        <v>55</v>
      </c>
      <c r="AX11" s="9">
        <f>MIN(AU10:AU209)</f>
        <v>-0.125</v>
      </c>
    </row>
    <row r="12" spans="1:50" x14ac:dyDescent="0.25">
      <c r="A12">
        <v>3</v>
      </c>
      <c r="B12" s="3">
        <v>18.3</v>
      </c>
      <c r="C12" s="3">
        <v>16.7</v>
      </c>
      <c r="E12" s="2"/>
      <c r="F12" s="3"/>
      <c r="G12" s="18" t="str">
        <f>B9</f>
        <v>A</v>
      </c>
      <c r="H12" s="19" t="str">
        <f>C9</f>
        <v>B</v>
      </c>
      <c r="I12" s="18"/>
      <c r="L12" s="2"/>
      <c r="M12" s="3"/>
      <c r="N12" s="18" t="str">
        <f>B9</f>
        <v>A</v>
      </c>
      <c r="O12" s="19" t="str">
        <f>C9</f>
        <v>B</v>
      </c>
      <c r="T12" t="s">
        <v>5</v>
      </c>
      <c r="U12">
        <f>SUM(AE10:AE109)</f>
        <v>199</v>
      </c>
      <c r="V12">
        <f>SUM(AF10:AF109)</f>
        <v>152</v>
      </c>
      <c r="AC12">
        <f t="shared" si="2"/>
        <v>23</v>
      </c>
      <c r="AD12">
        <f t="shared" si="3"/>
        <v>15</v>
      </c>
      <c r="AE12">
        <f t="shared" si="4"/>
        <v>23</v>
      </c>
      <c r="AF12">
        <f t="shared" si="5"/>
        <v>15</v>
      </c>
      <c r="AH12">
        <f t="shared" si="0"/>
        <v>23</v>
      </c>
      <c r="AI12">
        <f t="shared" si="1"/>
        <v>15</v>
      </c>
      <c r="AK12">
        <v>3</v>
      </c>
      <c r="AL12">
        <f t="shared" si="6"/>
        <v>0</v>
      </c>
      <c r="AM12">
        <f t="shared" si="7"/>
        <v>0</v>
      </c>
      <c r="AO12">
        <v>3</v>
      </c>
      <c r="AP12">
        <f t="shared" ref="AP12:AP75" si="11">AL12+AP11</f>
        <v>4</v>
      </c>
      <c r="AQ12">
        <f t="shared" ref="AQ12:AQ75" si="12">AM12+AQ11</f>
        <v>1</v>
      </c>
      <c r="AR12">
        <v>3</v>
      </c>
      <c r="AS12" s="9">
        <f t="shared" si="8"/>
        <v>0.25</v>
      </c>
      <c r="AT12" s="9">
        <f t="shared" si="9"/>
        <v>0.1</v>
      </c>
      <c r="AU12" s="9">
        <f t="shared" si="10"/>
        <v>0.15</v>
      </c>
    </row>
    <row r="13" spans="1:50" x14ac:dyDescent="0.25">
      <c r="A13">
        <v>4</v>
      </c>
      <c r="B13" s="3">
        <v>15.5</v>
      </c>
      <c r="C13" s="3">
        <v>16.5</v>
      </c>
      <c r="E13" s="2" t="s">
        <v>17</v>
      </c>
      <c r="F13" s="3"/>
      <c r="G13" s="18">
        <f>U10</f>
        <v>16.149999999999999</v>
      </c>
      <c r="H13" s="19">
        <f>V10</f>
        <v>16.799999999999997</v>
      </c>
      <c r="I13" s="18"/>
      <c r="L13" s="2" t="s">
        <v>4</v>
      </c>
      <c r="M13" s="3"/>
      <c r="N13" s="18">
        <f>COUNT(B10:B109)</f>
        <v>16</v>
      </c>
      <c r="O13" s="19">
        <f>COUNT(C10:C109)</f>
        <v>10</v>
      </c>
      <c r="T13" t="s">
        <v>10</v>
      </c>
      <c r="U13">
        <f>((U11*(U11+1))/2)+W11-U12</f>
        <v>97</v>
      </c>
      <c r="X13" s="1" t="s">
        <v>37</v>
      </c>
      <c r="AC13">
        <f t="shared" si="2"/>
        <v>6.5</v>
      </c>
      <c r="AD13">
        <f t="shared" si="3"/>
        <v>14</v>
      </c>
      <c r="AE13">
        <f t="shared" si="4"/>
        <v>6.5</v>
      </c>
      <c r="AF13">
        <f t="shared" si="5"/>
        <v>14</v>
      </c>
      <c r="AH13">
        <f t="shared" si="0"/>
        <v>6</v>
      </c>
      <c r="AI13">
        <f t="shared" si="1"/>
        <v>14</v>
      </c>
      <c r="AK13">
        <v>4</v>
      </c>
      <c r="AL13">
        <f t="shared" si="6"/>
        <v>0</v>
      </c>
      <c r="AM13">
        <f t="shared" si="7"/>
        <v>0</v>
      </c>
      <c r="AO13">
        <v>4</v>
      </c>
      <c r="AP13">
        <f t="shared" si="11"/>
        <v>4</v>
      </c>
      <c r="AQ13">
        <f t="shared" si="12"/>
        <v>1</v>
      </c>
      <c r="AR13">
        <v>4</v>
      </c>
      <c r="AS13" s="9">
        <f t="shared" si="8"/>
        <v>0.25</v>
      </c>
      <c r="AT13" s="9">
        <f t="shared" si="9"/>
        <v>0.1</v>
      </c>
      <c r="AU13" s="9">
        <f t="shared" si="10"/>
        <v>0.15</v>
      </c>
      <c r="AW13" t="s">
        <v>56</v>
      </c>
      <c r="AX13" s="8">
        <f>MAX(ABS(AX10),ABS(AX11))</f>
        <v>0.32500000000000001</v>
      </c>
    </row>
    <row r="14" spans="1:50" x14ac:dyDescent="0.25">
      <c r="A14">
        <v>5</v>
      </c>
      <c r="B14" s="3">
        <v>15.2</v>
      </c>
      <c r="C14" s="3">
        <v>18.600000000000001</v>
      </c>
      <c r="E14" s="2" t="s">
        <v>16</v>
      </c>
      <c r="F14" s="3"/>
      <c r="G14" s="18">
        <f>U12</f>
        <v>199</v>
      </c>
      <c r="H14" s="19">
        <f>V12</f>
        <v>152</v>
      </c>
      <c r="I14" s="18"/>
      <c r="L14" s="2" t="s">
        <v>82</v>
      </c>
      <c r="M14" s="3"/>
      <c r="N14" s="23">
        <f>AVERAGE(B10:B109)</f>
        <v>16.649999999999995</v>
      </c>
      <c r="O14" s="30">
        <f>AVERAGE(C10:C109)</f>
        <v>16.860000000000003</v>
      </c>
      <c r="T14" t="s">
        <v>7</v>
      </c>
      <c r="U14">
        <f>W11-U13</f>
        <v>63</v>
      </c>
      <c r="AC14">
        <f t="shared" si="2"/>
        <v>3</v>
      </c>
      <c r="AD14">
        <f t="shared" si="3"/>
        <v>24</v>
      </c>
      <c r="AE14">
        <f t="shared" si="4"/>
        <v>3</v>
      </c>
      <c r="AF14">
        <f t="shared" si="5"/>
        <v>24</v>
      </c>
      <c r="AH14">
        <f t="shared" si="0"/>
        <v>1</v>
      </c>
      <c r="AI14">
        <f t="shared" si="1"/>
        <v>24</v>
      </c>
      <c r="AK14">
        <v>5</v>
      </c>
      <c r="AL14">
        <f t="shared" si="6"/>
        <v>0</v>
      </c>
      <c r="AM14">
        <f t="shared" si="7"/>
        <v>0</v>
      </c>
      <c r="AO14">
        <v>5</v>
      </c>
      <c r="AP14">
        <f t="shared" si="11"/>
        <v>4</v>
      </c>
      <c r="AQ14">
        <f t="shared" si="12"/>
        <v>1</v>
      </c>
      <c r="AR14">
        <v>5</v>
      </c>
      <c r="AS14" s="9">
        <f t="shared" si="8"/>
        <v>0.25</v>
      </c>
      <c r="AT14" s="9">
        <f t="shared" si="9"/>
        <v>0.1</v>
      </c>
      <c r="AU14" s="9">
        <f t="shared" si="10"/>
        <v>0.15</v>
      </c>
    </row>
    <row r="15" spans="1:50" x14ac:dyDescent="0.25">
      <c r="A15">
        <v>6</v>
      </c>
      <c r="B15" s="3">
        <v>17.100000000000001</v>
      </c>
      <c r="C15" s="3">
        <v>18</v>
      </c>
      <c r="E15" s="2" t="s">
        <v>18</v>
      </c>
      <c r="F15" s="3"/>
      <c r="G15" s="18">
        <f>U15</f>
        <v>63</v>
      </c>
      <c r="H15" s="19"/>
      <c r="I15" s="18"/>
      <c r="L15" s="2" t="s">
        <v>17</v>
      </c>
      <c r="M15" s="3"/>
      <c r="N15" s="23">
        <f>MEDIAN(B10:B109)</f>
        <v>16.149999999999999</v>
      </c>
      <c r="O15" s="30">
        <f>MEDIAN(C10:C109)</f>
        <v>16.799999999999997</v>
      </c>
      <c r="T15" t="s">
        <v>8</v>
      </c>
      <c r="U15">
        <f>MIN(U13:U14)</f>
        <v>63</v>
      </c>
      <c r="X15" t="s">
        <v>13</v>
      </c>
      <c r="Y15" s="8">
        <f>NORMSDIST(U19)</f>
        <v>0.185132077589753</v>
      </c>
      <c r="Z15">
        <f>IF(Y15&gt;0.001,Y15,"&lt;0.001")</f>
        <v>0.185132077589753</v>
      </c>
      <c r="AC15">
        <f t="shared" si="2"/>
        <v>17.5</v>
      </c>
      <c r="AD15">
        <f t="shared" si="3"/>
        <v>22</v>
      </c>
      <c r="AE15">
        <f t="shared" si="4"/>
        <v>17.5</v>
      </c>
      <c r="AF15">
        <f t="shared" si="5"/>
        <v>22</v>
      </c>
      <c r="AH15">
        <f t="shared" si="0"/>
        <v>17</v>
      </c>
      <c r="AI15">
        <f t="shared" si="1"/>
        <v>22</v>
      </c>
      <c r="AK15">
        <v>6</v>
      </c>
      <c r="AL15">
        <f t="shared" si="6"/>
        <v>1</v>
      </c>
      <c r="AM15">
        <f t="shared" si="7"/>
        <v>1</v>
      </c>
      <c r="AO15">
        <v>6</v>
      </c>
      <c r="AP15">
        <f t="shared" si="11"/>
        <v>5</v>
      </c>
      <c r="AQ15">
        <f t="shared" si="12"/>
        <v>2</v>
      </c>
      <c r="AR15">
        <v>6</v>
      </c>
      <c r="AS15" s="9">
        <f t="shared" si="8"/>
        <v>0.3125</v>
      </c>
      <c r="AT15" s="9">
        <f t="shared" si="9"/>
        <v>0.2</v>
      </c>
      <c r="AU15" s="9">
        <f t="shared" si="10"/>
        <v>0.11249999999999999</v>
      </c>
      <c r="AW15" t="s">
        <v>57</v>
      </c>
      <c r="AX15">
        <f>U11</f>
        <v>16</v>
      </c>
    </row>
    <row r="16" spans="1:50" x14ac:dyDescent="0.25">
      <c r="A16">
        <v>7</v>
      </c>
      <c r="B16" s="3">
        <v>16.100000000000001</v>
      </c>
      <c r="C16" s="3">
        <v>15.2</v>
      </c>
      <c r="E16" s="2" t="s">
        <v>19</v>
      </c>
      <c r="F16" s="3"/>
      <c r="G16" s="20" t="str">
        <f>IF(MIN(U11:V11)&gt;19,U19,"n too small")</f>
        <v>n too small</v>
      </c>
      <c r="H16" s="19"/>
      <c r="I16" s="18"/>
      <c r="J16" s="26" t="s">
        <v>81</v>
      </c>
      <c r="L16" s="2" t="s">
        <v>72</v>
      </c>
      <c r="M16" s="3"/>
      <c r="N16" s="23">
        <f>VAR(B10:B109)</f>
        <v>2.2760000000000002</v>
      </c>
      <c r="O16" s="30">
        <f>VAR(C10:C109)</f>
        <v>1.1582222222222229</v>
      </c>
      <c r="T16" t="s">
        <v>9</v>
      </c>
      <c r="U16">
        <f>MIN(U12:V12)</f>
        <v>152</v>
      </c>
      <c r="X16" t="s">
        <v>14</v>
      </c>
      <c r="Y16" s="8">
        <f>Y15*2</f>
        <v>0.370264155179506</v>
      </c>
      <c r="Z16">
        <f>IF(Y16&lt;1,Y16,1)</f>
        <v>0.370264155179506</v>
      </c>
      <c r="AA16">
        <f>IF(Z16&gt;0.001,Z16,"&lt;0.001")</f>
        <v>0.370264155179506</v>
      </c>
      <c r="AC16">
        <f t="shared" si="2"/>
        <v>9.5</v>
      </c>
      <c r="AD16">
        <f t="shared" si="3"/>
        <v>3</v>
      </c>
      <c r="AE16">
        <f t="shared" si="4"/>
        <v>9.5</v>
      </c>
      <c r="AF16">
        <f t="shared" si="5"/>
        <v>3</v>
      </c>
      <c r="AH16">
        <f t="shared" si="0"/>
        <v>9</v>
      </c>
      <c r="AI16">
        <f t="shared" si="1"/>
        <v>1</v>
      </c>
      <c r="AK16">
        <v>7</v>
      </c>
      <c r="AL16">
        <f t="shared" si="6"/>
        <v>0</v>
      </c>
      <c r="AM16">
        <f t="shared" si="7"/>
        <v>0</v>
      </c>
      <c r="AO16">
        <v>7</v>
      </c>
      <c r="AP16">
        <f t="shared" si="11"/>
        <v>5</v>
      </c>
      <c r="AQ16">
        <f t="shared" si="12"/>
        <v>2</v>
      </c>
      <c r="AR16">
        <v>7</v>
      </c>
      <c r="AS16" s="9">
        <f t="shared" si="8"/>
        <v>0.3125</v>
      </c>
      <c r="AT16" s="9">
        <f t="shared" si="9"/>
        <v>0.2</v>
      </c>
      <c r="AU16" s="9">
        <f t="shared" si="10"/>
        <v>0.11249999999999999</v>
      </c>
      <c r="AW16" t="s">
        <v>58</v>
      </c>
      <c r="AX16">
        <f>V11</f>
        <v>10</v>
      </c>
    </row>
    <row r="17" spans="1:52" x14ac:dyDescent="0.25">
      <c r="A17">
        <v>8</v>
      </c>
      <c r="B17" s="3">
        <v>16.2</v>
      </c>
      <c r="C17" s="3">
        <v>16.2</v>
      </c>
      <c r="E17" s="2"/>
      <c r="F17" s="3"/>
      <c r="G17" s="18"/>
      <c r="H17" s="19"/>
      <c r="I17" s="18"/>
      <c r="J17" s="26"/>
      <c r="L17" s="2" t="s">
        <v>83</v>
      </c>
      <c r="M17" s="3"/>
      <c r="N17" s="23">
        <f>STDEV(B10:B109)</f>
        <v>1.5086417732516888</v>
      </c>
      <c r="O17" s="30">
        <f>STDEV(C10:C109)</f>
        <v>1.0762073323585111</v>
      </c>
      <c r="T17" t="s">
        <v>20</v>
      </c>
      <c r="U17">
        <f>SUM(U11:V11)</f>
        <v>26</v>
      </c>
      <c r="AC17">
        <f t="shared" si="2"/>
        <v>12</v>
      </c>
      <c r="AD17">
        <f t="shared" si="3"/>
        <v>12</v>
      </c>
      <c r="AE17">
        <f t="shared" si="4"/>
        <v>12</v>
      </c>
      <c r="AF17">
        <f t="shared" si="5"/>
        <v>12</v>
      </c>
      <c r="AH17">
        <f t="shared" si="0"/>
        <v>11</v>
      </c>
      <c r="AI17">
        <f t="shared" si="1"/>
        <v>11</v>
      </c>
      <c r="AK17">
        <v>8</v>
      </c>
      <c r="AL17">
        <f t="shared" si="6"/>
        <v>1</v>
      </c>
      <c r="AM17">
        <f t="shared" si="7"/>
        <v>0</v>
      </c>
      <c r="AO17">
        <v>8</v>
      </c>
      <c r="AP17">
        <f t="shared" si="11"/>
        <v>6</v>
      </c>
      <c r="AQ17">
        <f t="shared" si="12"/>
        <v>2</v>
      </c>
      <c r="AR17">
        <v>8</v>
      </c>
      <c r="AS17" s="9">
        <f t="shared" si="8"/>
        <v>0.375</v>
      </c>
      <c r="AT17" s="9">
        <f t="shared" si="9"/>
        <v>0.2</v>
      </c>
      <c r="AU17" s="9">
        <f t="shared" si="10"/>
        <v>0.17499999999999999</v>
      </c>
    </row>
    <row r="18" spans="1:52" x14ac:dyDescent="0.25">
      <c r="A18">
        <v>9</v>
      </c>
      <c r="B18" s="3">
        <v>15.2</v>
      </c>
      <c r="C18" s="3">
        <v>17.3</v>
      </c>
      <c r="E18" s="2" t="s">
        <v>22</v>
      </c>
      <c r="F18" s="3"/>
      <c r="G18" s="20" t="str">
        <f>IF(MIN(U11:V11)&gt;19,AA16,"Use tables")</f>
        <v>Use tables</v>
      </c>
      <c r="H18" s="19"/>
      <c r="I18" s="18"/>
      <c r="J18" s="8">
        <f>AA16</f>
        <v>0.370264155179506</v>
      </c>
      <c r="L18" s="2" t="s">
        <v>84</v>
      </c>
      <c r="M18" s="3"/>
      <c r="N18" s="23">
        <f>SKEW(B10:B109)</f>
        <v>1.0634190179835459</v>
      </c>
      <c r="O18" s="30">
        <f>SKEW(C10:C109)</f>
        <v>-5.3483633132192591E-5</v>
      </c>
      <c r="T18" t="s">
        <v>11</v>
      </c>
      <c r="U18">
        <f>U15-(W11/2)</f>
        <v>-17</v>
      </c>
      <c r="V18">
        <f>((W11*(U11+V11+1))/12)^0.5</f>
        <v>18.973665961010276</v>
      </c>
      <c r="AC18">
        <f t="shared" si="2"/>
        <v>3</v>
      </c>
      <c r="AD18">
        <f t="shared" si="3"/>
        <v>19</v>
      </c>
      <c r="AE18">
        <f t="shared" si="4"/>
        <v>3</v>
      </c>
      <c r="AF18">
        <f t="shared" si="5"/>
        <v>19</v>
      </c>
      <c r="AH18">
        <f t="shared" si="0"/>
        <v>1</v>
      </c>
      <c r="AI18">
        <f t="shared" si="1"/>
        <v>19</v>
      </c>
      <c r="AK18">
        <v>9</v>
      </c>
      <c r="AL18">
        <f t="shared" si="6"/>
        <v>2</v>
      </c>
      <c r="AM18">
        <f t="shared" si="7"/>
        <v>0</v>
      </c>
      <c r="AO18">
        <v>9</v>
      </c>
      <c r="AP18">
        <f t="shared" si="11"/>
        <v>8</v>
      </c>
      <c r="AQ18">
        <f t="shared" si="12"/>
        <v>2</v>
      </c>
      <c r="AR18">
        <v>9</v>
      </c>
      <c r="AS18" s="9">
        <f t="shared" si="8"/>
        <v>0.5</v>
      </c>
      <c r="AT18" s="9">
        <f t="shared" si="9"/>
        <v>0.2</v>
      </c>
      <c r="AU18" s="9">
        <f t="shared" si="10"/>
        <v>0.3</v>
      </c>
    </row>
    <row r="19" spans="1:52" x14ac:dyDescent="0.25">
      <c r="A19">
        <v>10</v>
      </c>
      <c r="B19" s="3">
        <v>19.7</v>
      </c>
      <c r="C19" s="3">
        <v>16.899999999999999</v>
      </c>
      <c r="E19" s="2" t="s">
        <v>23</v>
      </c>
      <c r="F19" s="3"/>
      <c r="G19" s="20" t="str">
        <f>IF(MIN(U11:V11)&gt;19,Z15,"Use tables")</f>
        <v>Use tables</v>
      </c>
      <c r="H19" s="19"/>
      <c r="I19" s="18"/>
      <c r="J19" s="8">
        <f>Z15</f>
        <v>0.185132077589753</v>
      </c>
      <c r="L19" s="5" t="s">
        <v>85</v>
      </c>
      <c r="M19" s="6"/>
      <c r="N19" s="31">
        <f>KURT(B10:B109)</f>
        <v>0.17246348556328783</v>
      </c>
      <c r="O19" s="32">
        <f>KURT(C10:C109)</f>
        <v>-0.66035420503719555</v>
      </c>
      <c r="T19" t="s">
        <v>12</v>
      </c>
      <c r="U19">
        <f>U18/V18</f>
        <v>-0.89597867038104084</v>
      </c>
      <c r="AC19">
        <f t="shared" si="2"/>
        <v>25.5</v>
      </c>
      <c r="AD19">
        <f t="shared" si="3"/>
        <v>16</v>
      </c>
      <c r="AE19">
        <f t="shared" si="4"/>
        <v>25.5</v>
      </c>
      <c r="AF19">
        <f t="shared" si="5"/>
        <v>16</v>
      </c>
      <c r="AH19">
        <f t="shared" si="0"/>
        <v>25</v>
      </c>
      <c r="AI19">
        <f t="shared" si="1"/>
        <v>16</v>
      </c>
      <c r="AK19">
        <v>10</v>
      </c>
      <c r="AL19">
        <f t="shared" si="6"/>
        <v>0</v>
      </c>
      <c r="AM19">
        <f t="shared" si="7"/>
        <v>0</v>
      </c>
      <c r="AO19">
        <v>10</v>
      </c>
      <c r="AP19">
        <f t="shared" si="11"/>
        <v>8</v>
      </c>
      <c r="AQ19">
        <f t="shared" si="12"/>
        <v>2</v>
      </c>
      <c r="AR19">
        <v>10</v>
      </c>
      <c r="AS19" s="9">
        <f t="shared" si="8"/>
        <v>0.5</v>
      </c>
      <c r="AT19" s="9">
        <f t="shared" si="9"/>
        <v>0.2</v>
      </c>
      <c r="AU19" s="9">
        <f t="shared" si="10"/>
        <v>0.3</v>
      </c>
      <c r="AX19">
        <f>((AX15+AX16)/(AX15*AX16))^0.5</f>
        <v>0.40311288741492751</v>
      </c>
    </row>
    <row r="20" spans="1:52" x14ac:dyDescent="0.25">
      <c r="A20">
        <v>11</v>
      </c>
      <c r="B20" s="3">
        <v>15.2</v>
      </c>
      <c r="C20" s="3"/>
      <c r="E20" s="2"/>
      <c r="F20" s="3"/>
      <c r="G20" s="20"/>
      <c r="H20" s="19"/>
      <c r="I20" s="18"/>
      <c r="AC20">
        <f t="shared" si="2"/>
        <v>3</v>
      </c>
      <c r="AD20" t="e">
        <f t="shared" si="3"/>
        <v>#N/A</v>
      </c>
      <c r="AE20">
        <f t="shared" si="4"/>
        <v>3</v>
      </c>
      <c r="AF20" t="str">
        <f t="shared" si="5"/>
        <v>NA</v>
      </c>
      <c r="AH20">
        <f t="shared" si="0"/>
        <v>1</v>
      </c>
      <c r="AI20" t="e">
        <f t="shared" si="1"/>
        <v>#N/A</v>
      </c>
      <c r="AK20">
        <v>11</v>
      </c>
      <c r="AL20">
        <f t="shared" si="6"/>
        <v>2</v>
      </c>
      <c r="AM20">
        <f t="shared" si="7"/>
        <v>1</v>
      </c>
      <c r="AO20">
        <v>11</v>
      </c>
      <c r="AP20">
        <f t="shared" si="11"/>
        <v>10</v>
      </c>
      <c r="AQ20">
        <f t="shared" si="12"/>
        <v>3</v>
      </c>
      <c r="AR20">
        <v>11</v>
      </c>
      <c r="AS20" s="9">
        <f t="shared" si="8"/>
        <v>0.625</v>
      </c>
      <c r="AT20" s="9">
        <f t="shared" si="9"/>
        <v>0.3</v>
      </c>
      <c r="AU20" s="9">
        <f t="shared" si="10"/>
        <v>0.32500000000000001</v>
      </c>
      <c r="AW20">
        <v>1.36</v>
      </c>
      <c r="AX20">
        <f>AW20*AX19</f>
        <v>0.54823352688430149</v>
      </c>
      <c r="AY20" t="str">
        <f>IF(AX17&gt;AX20,"Yes","No")</f>
        <v>No</v>
      </c>
    </row>
    <row r="21" spans="1:52" x14ac:dyDescent="0.25">
      <c r="A21">
        <v>12</v>
      </c>
      <c r="B21" s="3">
        <v>17.100000000000001</v>
      </c>
      <c r="C21" s="3"/>
      <c r="E21" s="5" t="s">
        <v>21</v>
      </c>
      <c r="F21" s="6"/>
      <c r="G21" s="21">
        <f>U24</f>
        <v>0.17571587400137867</v>
      </c>
      <c r="H21" s="22"/>
      <c r="I21" s="18"/>
      <c r="AC21">
        <f t="shared" si="2"/>
        <v>17.5</v>
      </c>
      <c r="AD21" t="e">
        <f t="shared" si="3"/>
        <v>#N/A</v>
      </c>
      <c r="AE21">
        <f t="shared" si="4"/>
        <v>17.5</v>
      </c>
      <c r="AF21" t="str">
        <f t="shared" si="5"/>
        <v>NA</v>
      </c>
      <c r="AH21">
        <f t="shared" si="0"/>
        <v>17</v>
      </c>
      <c r="AI21" t="e">
        <f t="shared" si="1"/>
        <v>#N/A</v>
      </c>
      <c r="AK21">
        <v>12</v>
      </c>
      <c r="AL21">
        <f t="shared" si="6"/>
        <v>0</v>
      </c>
      <c r="AM21">
        <f t="shared" si="7"/>
        <v>0</v>
      </c>
      <c r="AO21">
        <v>12</v>
      </c>
      <c r="AP21">
        <f t="shared" si="11"/>
        <v>10</v>
      </c>
      <c r="AQ21">
        <f t="shared" si="12"/>
        <v>3</v>
      </c>
      <c r="AR21">
        <v>12</v>
      </c>
      <c r="AS21" s="9">
        <f t="shared" si="8"/>
        <v>0.625</v>
      </c>
      <c r="AT21" s="9">
        <f t="shared" si="9"/>
        <v>0.3</v>
      </c>
      <c r="AU21" s="9">
        <f t="shared" si="10"/>
        <v>0.32500000000000001</v>
      </c>
      <c r="AW21">
        <v>1.63</v>
      </c>
      <c r="AX21">
        <f>AW21*AX19</f>
        <v>0.65707400648633185</v>
      </c>
      <c r="AY21" t="str">
        <f>IF(AX17&gt;AX21,"Yes","No")</f>
        <v>No</v>
      </c>
    </row>
    <row r="22" spans="1:52" x14ac:dyDescent="0.25">
      <c r="A22">
        <v>13</v>
      </c>
      <c r="B22" s="3">
        <v>16.100000000000001</v>
      </c>
      <c r="C22" s="3"/>
      <c r="G22" s="17"/>
      <c r="H22" s="17"/>
      <c r="I22" s="17"/>
      <c r="AC22">
        <f t="shared" si="2"/>
        <v>9.5</v>
      </c>
      <c r="AD22" t="e">
        <f t="shared" si="3"/>
        <v>#N/A</v>
      </c>
      <c r="AE22">
        <f t="shared" si="4"/>
        <v>9.5</v>
      </c>
      <c r="AF22" t="str">
        <f t="shared" si="5"/>
        <v>NA</v>
      </c>
      <c r="AH22">
        <f t="shared" si="0"/>
        <v>9</v>
      </c>
      <c r="AI22" t="e">
        <f t="shared" si="1"/>
        <v>#N/A</v>
      </c>
      <c r="AK22">
        <v>13</v>
      </c>
      <c r="AL22">
        <f t="shared" si="6"/>
        <v>0</v>
      </c>
      <c r="AM22">
        <f t="shared" si="7"/>
        <v>0</v>
      </c>
      <c r="AO22">
        <v>13</v>
      </c>
      <c r="AP22">
        <f t="shared" si="11"/>
        <v>10</v>
      </c>
      <c r="AQ22">
        <f t="shared" si="12"/>
        <v>3</v>
      </c>
      <c r="AR22">
        <v>13</v>
      </c>
      <c r="AS22" s="9">
        <f t="shared" si="8"/>
        <v>0.625</v>
      </c>
      <c r="AT22" s="9">
        <f t="shared" si="9"/>
        <v>0.3</v>
      </c>
      <c r="AU22" s="9">
        <f t="shared" si="10"/>
        <v>0.32500000000000001</v>
      </c>
      <c r="AW22">
        <v>1.95</v>
      </c>
      <c r="AX22">
        <f>AW22*AX19</f>
        <v>0.78607013045910867</v>
      </c>
      <c r="AY22" t="str">
        <f>IF(AX17&gt;AX22,"Yes","No")</f>
        <v>No</v>
      </c>
    </row>
    <row r="23" spans="1:52" x14ac:dyDescent="0.25">
      <c r="A23">
        <v>14</v>
      </c>
      <c r="B23" s="3">
        <v>16.2</v>
      </c>
      <c r="C23" s="3"/>
      <c r="G23" s="17"/>
      <c r="H23" s="17"/>
      <c r="I23" s="17"/>
      <c r="AC23">
        <f t="shared" si="2"/>
        <v>12</v>
      </c>
      <c r="AD23" t="e">
        <f t="shared" si="3"/>
        <v>#N/A</v>
      </c>
      <c r="AE23">
        <f t="shared" si="4"/>
        <v>12</v>
      </c>
      <c r="AF23" t="str">
        <f t="shared" si="5"/>
        <v>NA</v>
      </c>
      <c r="AH23">
        <f t="shared" si="0"/>
        <v>11</v>
      </c>
      <c r="AI23" t="e">
        <f t="shared" si="1"/>
        <v>#N/A</v>
      </c>
      <c r="AK23">
        <v>14</v>
      </c>
      <c r="AL23">
        <f t="shared" si="6"/>
        <v>0</v>
      </c>
      <c r="AM23">
        <f t="shared" si="7"/>
        <v>1</v>
      </c>
      <c r="AO23">
        <v>14</v>
      </c>
      <c r="AP23">
        <f t="shared" si="11"/>
        <v>10</v>
      </c>
      <c r="AQ23">
        <f t="shared" si="12"/>
        <v>4</v>
      </c>
      <c r="AR23">
        <v>14</v>
      </c>
      <c r="AS23" s="9">
        <f t="shared" si="8"/>
        <v>0.625</v>
      </c>
      <c r="AT23" s="9">
        <f t="shared" si="9"/>
        <v>0.4</v>
      </c>
      <c r="AU23" s="9">
        <f t="shared" si="10"/>
        <v>0.22499999999999998</v>
      </c>
      <c r="AZ23" t="s">
        <v>59</v>
      </c>
    </row>
    <row r="24" spans="1:52" x14ac:dyDescent="0.25">
      <c r="A24">
        <v>15</v>
      </c>
      <c r="B24" s="3">
        <v>15.2</v>
      </c>
      <c r="C24" s="3"/>
      <c r="E24" s="27" t="s">
        <v>44</v>
      </c>
      <c r="F24" s="28"/>
      <c r="G24" s="28"/>
      <c r="H24" s="29"/>
      <c r="I24" s="18"/>
      <c r="T24" t="s">
        <v>15</v>
      </c>
      <c r="U24">
        <f>ABS(U19/((U11+V11)^0.5))</f>
        <v>0.17571587400137867</v>
      </c>
      <c r="AC24">
        <f t="shared" si="2"/>
        <v>3</v>
      </c>
      <c r="AD24" t="e">
        <f t="shared" si="3"/>
        <v>#N/A</v>
      </c>
      <c r="AE24">
        <f t="shared" si="4"/>
        <v>3</v>
      </c>
      <c r="AF24" t="str">
        <f t="shared" si="5"/>
        <v>NA</v>
      </c>
      <c r="AH24">
        <f t="shared" si="0"/>
        <v>1</v>
      </c>
      <c r="AI24" t="e">
        <f t="shared" si="1"/>
        <v>#N/A</v>
      </c>
      <c r="AK24">
        <v>15</v>
      </c>
      <c r="AL24">
        <f t="shared" si="6"/>
        <v>0</v>
      </c>
      <c r="AM24">
        <f t="shared" si="7"/>
        <v>1</v>
      </c>
      <c r="AO24">
        <v>15</v>
      </c>
      <c r="AP24">
        <f t="shared" si="11"/>
        <v>10</v>
      </c>
      <c r="AQ24">
        <f t="shared" si="12"/>
        <v>5</v>
      </c>
      <c r="AR24">
        <v>15</v>
      </c>
      <c r="AS24" s="9">
        <f t="shared" si="8"/>
        <v>0.625</v>
      </c>
      <c r="AT24" s="9">
        <f t="shared" si="9"/>
        <v>0.5</v>
      </c>
      <c r="AU24" s="9">
        <f t="shared" si="10"/>
        <v>0.125</v>
      </c>
      <c r="AW24" t="s">
        <v>59</v>
      </c>
      <c r="AX24">
        <f>(4*(AX13^2))</f>
        <v>0.42250000000000004</v>
      </c>
      <c r="AY24">
        <f>(AX15*AX16)/(AX15+AX16)</f>
        <v>6.1538461538461542</v>
      </c>
      <c r="AZ24" s="10">
        <f>AX24*AY24</f>
        <v>2.6000000000000005</v>
      </c>
    </row>
    <row r="25" spans="1:52" x14ac:dyDescent="0.25">
      <c r="A25">
        <v>16</v>
      </c>
      <c r="B25" s="3">
        <v>19.7</v>
      </c>
      <c r="C25" s="3"/>
      <c r="E25" s="2"/>
      <c r="F25" s="3"/>
      <c r="G25" s="18"/>
      <c r="H25" s="19"/>
      <c r="I25" s="18"/>
      <c r="AC25">
        <f t="shared" si="2"/>
        <v>25.5</v>
      </c>
      <c r="AD25" t="e">
        <f t="shared" si="3"/>
        <v>#N/A</v>
      </c>
      <c r="AE25">
        <f t="shared" si="4"/>
        <v>25.5</v>
      </c>
      <c r="AF25" t="str">
        <f t="shared" si="5"/>
        <v>NA</v>
      </c>
      <c r="AH25">
        <f t="shared" si="0"/>
        <v>25</v>
      </c>
      <c r="AI25" t="e">
        <f t="shared" si="1"/>
        <v>#N/A</v>
      </c>
      <c r="AK25">
        <v>16</v>
      </c>
      <c r="AL25">
        <f t="shared" si="6"/>
        <v>0</v>
      </c>
      <c r="AM25">
        <f t="shared" si="7"/>
        <v>1</v>
      </c>
      <c r="AO25">
        <v>16</v>
      </c>
      <c r="AP25">
        <f t="shared" si="11"/>
        <v>10</v>
      </c>
      <c r="AQ25">
        <f t="shared" si="12"/>
        <v>6</v>
      </c>
      <c r="AR25">
        <v>16</v>
      </c>
      <c r="AS25" s="9">
        <f t="shared" si="8"/>
        <v>0.625</v>
      </c>
      <c r="AT25" s="9">
        <f t="shared" si="9"/>
        <v>0.6</v>
      </c>
      <c r="AU25" s="9">
        <f t="shared" si="10"/>
        <v>2.5000000000000022E-2</v>
      </c>
      <c r="AW25" t="s">
        <v>13</v>
      </c>
      <c r="AX25">
        <f>_xlfn.CHISQ.DIST.RT(AZ24,2)</f>
        <v>0.27253179303401254</v>
      </c>
      <c r="AY25">
        <f>IF(AX25&gt;0.001,AX25,"&lt;0.001")</f>
        <v>0.27253179303401254</v>
      </c>
    </row>
    <row r="26" spans="1:52" x14ac:dyDescent="0.25">
      <c r="A26">
        <v>17</v>
      </c>
      <c r="B26" s="3"/>
      <c r="C26" s="3"/>
      <c r="E26" s="2" t="s">
        <v>45</v>
      </c>
      <c r="F26" s="3"/>
      <c r="G26" s="23">
        <f>U48</f>
        <v>1.9650805832693774</v>
      </c>
      <c r="H26" s="19"/>
      <c r="I26" s="18"/>
      <c r="U26" t="str">
        <f>G12</f>
        <v>A</v>
      </c>
      <c r="V26" t="str">
        <f>H12</f>
        <v>B</v>
      </c>
      <c r="AC26" t="e">
        <f t="shared" si="2"/>
        <v>#N/A</v>
      </c>
      <c r="AD26" t="e">
        <f t="shared" si="3"/>
        <v>#N/A</v>
      </c>
      <c r="AE26" t="str">
        <f t="shared" si="4"/>
        <v>NA</v>
      </c>
      <c r="AF26" t="str">
        <f t="shared" si="5"/>
        <v>NA</v>
      </c>
      <c r="AH26" t="e">
        <f t="shared" si="0"/>
        <v>#N/A</v>
      </c>
      <c r="AI26" t="e">
        <f t="shared" si="1"/>
        <v>#N/A</v>
      </c>
      <c r="AK26">
        <v>17</v>
      </c>
      <c r="AL26">
        <f t="shared" si="6"/>
        <v>2</v>
      </c>
      <c r="AM26">
        <f t="shared" si="7"/>
        <v>0</v>
      </c>
      <c r="AO26">
        <v>17</v>
      </c>
      <c r="AP26">
        <f t="shared" si="11"/>
        <v>12</v>
      </c>
      <c r="AQ26">
        <f t="shared" si="12"/>
        <v>6</v>
      </c>
      <c r="AR26">
        <v>17</v>
      </c>
      <c r="AS26" s="9">
        <f t="shared" si="8"/>
        <v>0.75</v>
      </c>
      <c r="AT26" s="9">
        <f t="shared" si="9"/>
        <v>0.6</v>
      </c>
      <c r="AU26" s="9">
        <f t="shared" si="10"/>
        <v>0.15000000000000002</v>
      </c>
    </row>
    <row r="27" spans="1:52" x14ac:dyDescent="0.25">
      <c r="A27">
        <v>18</v>
      </c>
      <c r="B27" s="3"/>
      <c r="C27" s="3"/>
      <c r="E27" s="5" t="s">
        <v>46</v>
      </c>
      <c r="F27" s="6"/>
      <c r="G27" s="21">
        <f>V50</f>
        <v>0.30766776328478873</v>
      </c>
      <c r="H27" s="22"/>
      <c r="I27" s="18"/>
      <c r="T27" t="s">
        <v>29</v>
      </c>
      <c r="U27">
        <f>AVERAGE(B10:B109)</f>
        <v>16.649999999999995</v>
      </c>
      <c r="V27">
        <f>AVERAGE(C10:C109)</f>
        <v>16.860000000000003</v>
      </c>
      <c r="AC27" t="e">
        <f t="shared" si="2"/>
        <v>#N/A</v>
      </c>
      <c r="AD27" t="e">
        <f t="shared" si="3"/>
        <v>#N/A</v>
      </c>
      <c r="AE27" t="str">
        <f t="shared" si="4"/>
        <v>NA</v>
      </c>
      <c r="AF27" t="str">
        <f t="shared" si="5"/>
        <v>NA</v>
      </c>
      <c r="AH27" t="e">
        <f t="shared" si="0"/>
        <v>#N/A</v>
      </c>
      <c r="AI27" t="e">
        <f t="shared" si="1"/>
        <v>#N/A</v>
      </c>
      <c r="AK27">
        <v>18</v>
      </c>
      <c r="AL27">
        <f t="shared" si="6"/>
        <v>0</v>
      </c>
      <c r="AM27">
        <f t="shared" si="7"/>
        <v>0</v>
      </c>
      <c r="AO27">
        <v>18</v>
      </c>
      <c r="AP27">
        <f t="shared" si="11"/>
        <v>12</v>
      </c>
      <c r="AQ27">
        <f t="shared" si="12"/>
        <v>6</v>
      </c>
      <c r="AR27">
        <v>18</v>
      </c>
      <c r="AS27" s="9">
        <f t="shared" si="8"/>
        <v>0.75</v>
      </c>
      <c r="AT27" s="9">
        <f t="shared" si="9"/>
        <v>0.6</v>
      </c>
      <c r="AU27" s="9">
        <f t="shared" si="10"/>
        <v>0.15000000000000002</v>
      </c>
      <c r="AW27" t="s">
        <v>14</v>
      </c>
      <c r="AX27">
        <f>AX25*2</f>
        <v>0.54506358606802507</v>
      </c>
      <c r="AY27">
        <f>IF(AX27&lt;1,AX27,1)</f>
        <v>0.54506358606802507</v>
      </c>
      <c r="AZ27">
        <f>IF(AY27&gt;0.001,AY27,"&lt;0.001")</f>
        <v>0.54506358606802507</v>
      </c>
    </row>
    <row r="28" spans="1:52" x14ac:dyDescent="0.25">
      <c r="A28">
        <v>19</v>
      </c>
      <c r="B28" s="3"/>
      <c r="C28" s="3"/>
      <c r="G28" s="17"/>
      <c r="H28" s="17"/>
      <c r="I28" s="17"/>
      <c r="T28" t="s">
        <v>30</v>
      </c>
      <c r="U28">
        <f>STDEV(B10:B109)</f>
        <v>1.5086417732516888</v>
      </c>
      <c r="V28">
        <f>STDEV(C10:C109)</f>
        <v>1.0762073323585111</v>
      </c>
      <c r="AC28" t="e">
        <f t="shared" si="2"/>
        <v>#N/A</v>
      </c>
      <c r="AD28" t="e">
        <f t="shared" si="3"/>
        <v>#N/A</v>
      </c>
      <c r="AE28" t="str">
        <f t="shared" si="4"/>
        <v>NA</v>
      </c>
      <c r="AF28" t="str">
        <f t="shared" si="5"/>
        <v>NA</v>
      </c>
      <c r="AH28" t="e">
        <f t="shared" si="0"/>
        <v>#N/A</v>
      </c>
      <c r="AI28" t="e">
        <f t="shared" si="1"/>
        <v>#N/A</v>
      </c>
      <c r="AK28">
        <v>19</v>
      </c>
      <c r="AL28">
        <f t="shared" si="6"/>
        <v>0</v>
      </c>
      <c r="AM28">
        <f t="shared" si="7"/>
        <v>1</v>
      </c>
      <c r="AO28">
        <v>19</v>
      </c>
      <c r="AP28">
        <f t="shared" si="11"/>
        <v>12</v>
      </c>
      <c r="AQ28">
        <f t="shared" si="12"/>
        <v>7</v>
      </c>
      <c r="AR28">
        <v>19</v>
      </c>
      <c r="AS28" s="9">
        <f t="shared" si="8"/>
        <v>0.75</v>
      </c>
      <c r="AT28" s="9">
        <f t="shared" si="9"/>
        <v>0.7</v>
      </c>
      <c r="AU28" s="9">
        <f t="shared" si="10"/>
        <v>5.0000000000000044E-2</v>
      </c>
    </row>
    <row r="29" spans="1:52" x14ac:dyDescent="0.25">
      <c r="A29">
        <v>20</v>
      </c>
      <c r="B29" s="3"/>
      <c r="C29" s="3"/>
      <c r="G29" s="17"/>
      <c r="H29" s="17"/>
      <c r="I29" s="17"/>
      <c r="T29" t="s">
        <v>32</v>
      </c>
      <c r="U29">
        <f>U28^2</f>
        <v>2.2759999999999998</v>
      </c>
      <c r="V29">
        <f>V28^2</f>
        <v>1.1582222222222227</v>
      </c>
      <c r="AC29" t="e">
        <f t="shared" si="2"/>
        <v>#N/A</v>
      </c>
      <c r="AD29" t="e">
        <f t="shared" si="3"/>
        <v>#N/A</v>
      </c>
      <c r="AE29" t="str">
        <f t="shared" si="4"/>
        <v>NA</v>
      </c>
      <c r="AF29" t="str">
        <f t="shared" si="5"/>
        <v>NA</v>
      </c>
      <c r="AH29" t="e">
        <f t="shared" si="0"/>
        <v>#N/A</v>
      </c>
      <c r="AI29" t="e">
        <f t="shared" si="1"/>
        <v>#N/A</v>
      </c>
      <c r="AK29">
        <v>20</v>
      </c>
      <c r="AL29">
        <f t="shared" si="6"/>
        <v>1</v>
      </c>
      <c r="AM29">
        <f t="shared" si="7"/>
        <v>1</v>
      </c>
      <c r="AO29">
        <v>20</v>
      </c>
      <c r="AP29">
        <f t="shared" si="11"/>
        <v>13</v>
      </c>
      <c r="AQ29">
        <f t="shared" si="12"/>
        <v>8</v>
      </c>
      <c r="AR29">
        <v>20</v>
      </c>
      <c r="AS29" s="9">
        <f t="shared" si="8"/>
        <v>0.8125</v>
      </c>
      <c r="AT29" s="9">
        <f t="shared" si="9"/>
        <v>0.8</v>
      </c>
      <c r="AU29" s="9">
        <f t="shared" si="10"/>
        <v>1.2499999999999956E-2</v>
      </c>
    </row>
    <row r="30" spans="1:52" x14ac:dyDescent="0.25">
      <c r="A30">
        <v>21</v>
      </c>
      <c r="B30" s="3"/>
      <c r="C30" s="3"/>
      <c r="E30" s="27" t="s">
        <v>38</v>
      </c>
      <c r="F30" s="28"/>
      <c r="G30" s="28"/>
      <c r="H30" s="29"/>
      <c r="I30" s="18"/>
      <c r="AC30" t="e">
        <f t="shared" si="2"/>
        <v>#N/A</v>
      </c>
      <c r="AD30" t="e">
        <f t="shared" si="3"/>
        <v>#N/A</v>
      </c>
      <c r="AE30" t="str">
        <f t="shared" si="4"/>
        <v>NA</v>
      </c>
      <c r="AF30" t="str">
        <f t="shared" si="5"/>
        <v>NA</v>
      </c>
      <c r="AH30" t="e">
        <f t="shared" si="0"/>
        <v>#N/A</v>
      </c>
      <c r="AI30" t="e">
        <f t="shared" si="1"/>
        <v>#N/A</v>
      </c>
      <c r="AK30">
        <v>21</v>
      </c>
      <c r="AL30">
        <f t="shared" si="6"/>
        <v>0</v>
      </c>
      <c r="AM30">
        <f t="shared" si="7"/>
        <v>0</v>
      </c>
      <c r="AO30">
        <v>21</v>
      </c>
      <c r="AP30">
        <f t="shared" si="11"/>
        <v>13</v>
      </c>
      <c r="AQ30">
        <f t="shared" si="12"/>
        <v>8</v>
      </c>
      <c r="AR30">
        <v>21</v>
      </c>
      <c r="AS30" s="9">
        <f t="shared" si="8"/>
        <v>0.8125</v>
      </c>
      <c r="AT30" s="9">
        <f t="shared" si="9"/>
        <v>0.8</v>
      </c>
      <c r="AU30" s="9">
        <f t="shared" si="10"/>
        <v>1.2499999999999956E-2</v>
      </c>
    </row>
    <row r="31" spans="1:52" x14ac:dyDescent="0.25">
      <c r="A31">
        <v>22</v>
      </c>
      <c r="B31" s="3"/>
      <c r="C31" s="3"/>
      <c r="E31" s="2"/>
      <c r="F31" s="3"/>
      <c r="G31" s="18" t="str">
        <f>B9</f>
        <v>A</v>
      </c>
      <c r="H31" s="19" t="str">
        <f>C9</f>
        <v>B</v>
      </c>
      <c r="I31" s="18"/>
      <c r="T31" t="s">
        <v>24</v>
      </c>
      <c r="AC31" t="e">
        <f t="shared" si="2"/>
        <v>#N/A</v>
      </c>
      <c r="AD31" t="e">
        <f t="shared" si="3"/>
        <v>#N/A</v>
      </c>
      <c r="AE31" t="str">
        <f t="shared" si="4"/>
        <v>NA</v>
      </c>
      <c r="AF31" t="str">
        <f t="shared" si="5"/>
        <v>NA</v>
      </c>
      <c r="AH31" t="e">
        <f t="shared" si="0"/>
        <v>#N/A</v>
      </c>
      <c r="AI31" t="e">
        <f t="shared" si="1"/>
        <v>#N/A</v>
      </c>
      <c r="AK31">
        <v>22</v>
      </c>
      <c r="AL31">
        <f t="shared" si="6"/>
        <v>0</v>
      </c>
      <c r="AM31">
        <f t="shared" si="7"/>
        <v>1</v>
      </c>
      <c r="AO31">
        <v>22</v>
      </c>
      <c r="AP31">
        <f t="shared" si="11"/>
        <v>13</v>
      </c>
      <c r="AQ31">
        <f t="shared" si="12"/>
        <v>9</v>
      </c>
      <c r="AR31">
        <v>22</v>
      </c>
      <c r="AS31" s="9">
        <f t="shared" si="8"/>
        <v>0.8125</v>
      </c>
      <c r="AT31" s="9">
        <f t="shared" si="9"/>
        <v>0.9</v>
      </c>
      <c r="AU31" s="9">
        <f t="shared" si="10"/>
        <v>-8.7500000000000022E-2</v>
      </c>
    </row>
    <row r="32" spans="1:52" x14ac:dyDescent="0.25">
      <c r="A32">
        <v>23</v>
      </c>
      <c r="B32" s="3"/>
      <c r="C32" s="3"/>
      <c r="E32" s="2" t="s">
        <v>68</v>
      </c>
      <c r="F32" s="3"/>
      <c r="G32" s="18">
        <f>U11</f>
        <v>16</v>
      </c>
      <c r="H32" s="19">
        <f>V11</f>
        <v>10</v>
      </c>
      <c r="I32" s="18"/>
      <c r="T32" t="s">
        <v>27</v>
      </c>
      <c r="U32">
        <f>U17-2</f>
        <v>24</v>
      </c>
      <c r="AC32" t="e">
        <f t="shared" si="2"/>
        <v>#N/A</v>
      </c>
      <c r="AD32" t="e">
        <f t="shared" si="3"/>
        <v>#N/A</v>
      </c>
      <c r="AE32" t="str">
        <f t="shared" si="4"/>
        <v>NA</v>
      </c>
      <c r="AF32" t="str">
        <f t="shared" si="5"/>
        <v>NA</v>
      </c>
      <c r="AH32" t="e">
        <f t="shared" si="0"/>
        <v>#N/A</v>
      </c>
      <c r="AI32" t="e">
        <f t="shared" si="1"/>
        <v>#N/A</v>
      </c>
      <c r="AK32">
        <v>23</v>
      </c>
      <c r="AL32">
        <f t="shared" si="6"/>
        <v>1</v>
      </c>
      <c r="AM32">
        <f t="shared" si="7"/>
        <v>0</v>
      </c>
      <c r="AO32">
        <v>23</v>
      </c>
      <c r="AP32">
        <f t="shared" si="11"/>
        <v>14</v>
      </c>
      <c r="AQ32">
        <f t="shared" si="12"/>
        <v>9</v>
      </c>
      <c r="AR32">
        <v>23</v>
      </c>
      <c r="AS32" s="9">
        <f t="shared" si="8"/>
        <v>0.875</v>
      </c>
      <c r="AT32" s="9">
        <f t="shared" si="9"/>
        <v>0.9</v>
      </c>
      <c r="AU32" s="9">
        <f t="shared" si="10"/>
        <v>-2.5000000000000022E-2</v>
      </c>
    </row>
    <row r="33" spans="1:47" x14ac:dyDescent="0.25">
      <c r="A33">
        <v>24</v>
      </c>
      <c r="B33" s="3"/>
      <c r="C33" s="3"/>
      <c r="E33" s="2" t="s">
        <v>29</v>
      </c>
      <c r="F33" s="3"/>
      <c r="G33" s="20">
        <f>U27</f>
        <v>16.649999999999995</v>
      </c>
      <c r="H33" s="24">
        <f>V27</f>
        <v>16.860000000000003</v>
      </c>
      <c r="I33" s="20"/>
      <c r="T33" t="s">
        <v>13</v>
      </c>
      <c r="U33">
        <f>_xlfn.T.TEST(B10:B109,C10:C109,1,2)</f>
        <v>0.35280108383010317</v>
      </c>
      <c r="V33">
        <f>IF(U33&gt;0.001,U33,"&lt;0.001")</f>
        <v>0.35280108383010317</v>
      </c>
      <c r="AC33" t="e">
        <f t="shared" si="2"/>
        <v>#N/A</v>
      </c>
      <c r="AD33" t="e">
        <f t="shared" si="3"/>
        <v>#N/A</v>
      </c>
      <c r="AE33" t="str">
        <f t="shared" si="4"/>
        <v>NA</v>
      </c>
      <c r="AF33" t="str">
        <f t="shared" si="5"/>
        <v>NA</v>
      </c>
      <c r="AH33" t="e">
        <f t="shared" si="0"/>
        <v>#N/A</v>
      </c>
      <c r="AI33" t="e">
        <f t="shared" si="1"/>
        <v>#N/A</v>
      </c>
      <c r="AK33">
        <v>24</v>
      </c>
      <c r="AL33">
        <f t="shared" si="6"/>
        <v>0</v>
      </c>
      <c r="AM33">
        <f t="shared" si="7"/>
        <v>1</v>
      </c>
      <c r="AO33">
        <v>24</v>
      </c>
      <c r="AP33">
        <f t="shared" si="11"/>
        <v>14</v>
      </c>
      <c r="AQ33">
        <f t="shared" si="12"/>
        <v>10</v>
      </c>
      <c r="AR33">
        <v>24</v>
      </c>
      <c r="AS33" s="9">
        <f t="shared" si="8"/>
        <v>0.875</v>
      </c>
      <c r="AT33" s="9">
        <f t="shared" si="9"/>
        <v>1</v>
      </c>
      <c r="AU33" s="9">
        <f t="shared" si="10"/>
        <v>-0.125</v>
      </c>
    </row>
    <row r="34" spans="1:47" x14ac:dyDescent="0.25">
      <c r="A34">
        <v>25</v>
      </c>
      <c r="B34" s="3"/>
      <c r="C34" s="3"/>
      <c r="E34" s="2" t="s">
        <v>39</v>
      </c>
      <c r="F34" s="3"/>
      <c r="G34" s="20">
        <f>U28</f>
        <v>1.5086417732516888</v>
      </c>
      <c r="H34" s="24">
        <f>V28</f>
        <v>1.0762073323585111</v>
      </c>
      <c r="I34" s="20"/>
      <c r="T34" t="s">
        <v>14</v>
      </c>
      <c r="U34">
        <f>_xlfn.T.TEST(B10:B109,C10:C109,2,2)</f>
        <v>0.70560216766020634</v>
      </c>
      <c r="V34">
        <f>IF(U34&gt;0.001,U34,"&lt;0.001")</f>
        <v>0.70560216766020634</v>
      </c>
      <c r="AC34" t="e">
        <f t="shared" si="2"/>
        <v>#N/A</v>
      </c>
      <c r="AD34" t="e">
        <f t="shared" si="3"/>
        <v>#N/A</v>
      </c>
      <c r="AE34" t="str">
        <f t="shared" si="4"/>
        <v>NA</v>
      </c>
      <c r="AF34" t="str">
        <f t="shared" si="5"/>
        <v>NA</v>
      </c>
      <c r="AH34" t="e">
        <f t="shared" si="0"/>
        <v>#N/A</v>
      </c>
      <c r="AI34" t="e">
        <f t="shared" si="1"/>
        <v>#N/A</v>
      </c>
      <c r="AK34">
        <v>25</v>
      </c>
      <c r="AL34">
        <f t="shared" si="6"/>
        <v>2</v>
      </c>
      <c r="AM34">
        <f t="shared" si="7"/>
        <v>0</v>
      </c>
      <c r="AO34">
        <v>25</v>
      </c>
      <c r="AP34">
        <f t="shared" si="11"/>
        <v>16</v>
      </c>
      <c r="AQ34">
        <f t="shared" si="12"/>
        <v>10</v>
      </c>
      <c r="AR34">
        <v>25</v>
      </c>
      <c r="AS34" s="9">
        <f t="shared" si="8"/>
        <v>1</v>
      </c>
      <c r="AT34" s="9">
        <f t="shared" si="9"/>
        <v>1</v>
      </c>
      <c r="AU34" s="9">
        <f t="shared" si="10"/>
        <v>0</v>
      </c>
    </row>
    <row r="35" spans="1:47" x14ac:dyDescent="0.25">
      <c r="A35">
        <v>26</v>
      </c>
      <c r="B35" s="3"/>
      <c r="C35" s="3"/>
      <c r="E35" s="2" t="s">
        <v>87</v>
      </c>
      <c r="F35" s="3"/>
      <c r="G35" s="23">
        <f>U35</f>
        <v>0.38230163039704806</v>
      </c>
      <c r="H35" s="19"/>
      <c r="I35" s="18"/>
      <c r="T35" t="s">
        <v>25</v>
      </c>
      <c r="U35">
        <f>_xlfn.T.INV.2T(U34,U17-2)</f>
        <v>0.38230163039704806</v>
      </c>
      <c r="V35" t="s">
        <v>26</v>
      </c>
      <c r="W35">
        <f>U35^2</f>
        <v>0.14615453660424113</v>
      </c>
      <c r="AC35" t="e">
        <f t="shared" si="2"/>
        <v>#N/A</v>
      </c>
      <c r="AD35" t="e">
        <f t="shared" si="3"/>
        <v>#N/A</v>
      </c>
      <c r="AE35" t="str">
        <f t="shared" si="4"/>
        <v>NA</v>
      </c>
      <c r="AF35" t="str">
        <f t="shared" si="5"/>
        <v>NA</v>
      </c>
      <c r="AH35" t="e">
        <f t="shared" si="0"/>
        <v>#N/A</v>
      </c>
      <c r="AI35" t="e">
        <f t="shared" si="1"/>
        <v>#N/A</v>
      </c>
      <c r="AK35">
        <v>26</v>
      </c>
      <c r="AL35">
        <f t="shared" si="6"/>
        <v>0</v>
      </c>
      <c r="AM35">
        <f t="shared" si="7"/>
        <v>0</v>
      </c>
      <c r="AO35">
        <v>26</v>
      </c>
      <c r="AP35">
        <f t="shared" si="11"/>
        <v>16</v>
      </c>
      <c r="AQ35">
        <f t="shared" si="12"/>
        <v>10</v>
      </c>
      <c r="AR35">
        <v>26</v>
      </c>
      <c r="AS35" s="9">
        <f t="shared" si="8"/>
        <v>1</v>
      </c>
      <c r="AT35" s="9">
        <f t="shared" si="9"/>
        <v>1</v>
      </c>
      <c r="AU35" s="9">
        <f t="shared" si="10"/>
        <v>0</v>
      </c>
    </row>
    <row r="36" spans="1:47" x14ac:dyDescent="0.25">
      <c r="A36">
        <v>27</v>
      </c>
      <c r="B36" s="3"/>
      <c r="C36" s="3"/>
      <c r="E36" s="2" t="s">
        <v>40</v>
      </c>
      <c r="F36" s="3"/>
      <c r="G36" s="18">
        <f>U32</f>
        <v>24</v>
      </c>
      <c r="H36" s="19"/>
      <c r="I36" s="18"/>
      <c r="J36" s="26" t="s">
        <v>81</v>
      </c>
      <c r="T36" t="s">
        <v>28</v>
      </c>
      <c r="U36">
        <f>(W35/(W35+U32))^0.5</f>
        <v>7.7800459544506179E-2</v>
      </c>
      <c r="AC36" t="e">
        <f t="shared" si="2"/>
        <v>#N/A</v>
      </c>
      <c r="AD36" t="e">
        <f t="shared" si="3"/>
        <v>#N/A</v>
      </c>
      <c r="AE36" t="str">
        <f t="shared" si="4"/>
        <v>NA</v>
      </c>
      <c r="AF36" t="str">
        <f t="shared" si="5"/>
        <v>NA</v>
      </c>
      <c r="AH36" t="e">
        <f t="shared" si="0"/>
        <v>#N/A</v>
      </c>
      <c r="AI36" t="e">
        <f t="shared" si="1"/>
        <v>#N/A</v>
      </c>
      <c r="AK36">
        <v>27</v>
      </c>
      <c r="AL36">
        <f t="shared" si="6"/>
        <v>0</v>
      </c>
      <c r="AM36">
        <f t="shared" si="7"/>
        <v>0</v>
      </c>
      <c r="AO36">
        <v>27</v>
      </c>
      <c r="AP36">
        <f t="shared" si="11"/>
        <v>16</v>
      </c>
      <c r="AQ36">
        <f t="shared" si="12"/>
        <v>10</v>
      </c>
      <c r="AR36">
        <v>27</v>
      </c>
      <c r="AS36" s="9">
        <f t="shared" si="8"/>
        <v>1</v>
      </c>
      <c r="AT36" s="9">
        <f t="shared" si="9"/>
        <v>1</v>
      </c>
      <c r="AU36" s="9">
        <f t="shared" si="10"/>
        <v>0</v>
      </c>
    </row>
    <row r="37" spans="1:47" x14ac:dyDescent="0.25">
      <c r="A37">
        <v>28</v>
      </c>
      <c r="B37" s="3"/>
      <c r="C37" s="3"/>
      <c r="E37" s="2"/>
      <c r="F37" s="3"/>
      <c r="G37" s="18"/>
      <c r="H37" s="19"/>
      <c r="I37" s="18"/>
      <c r="J37" s="26"/>
      <c r="AC37" t="e">
        <f t="shared" si="2"/>
        <v>#N/A</v>
      </c>
      <c r="AD37" t="e">
        <f t="shared" si="3"/>
        <v>#N/A</v>
      </c>
      <c r="AE37" t="str">
        <f t="shared" si="4"/>
        <v>NA</v>
      </c>
      <c r="AF37" t="str">
        <f t="shared" si="5"/>
        <v>NA</v>
      </c>
      <c r="AH37" t="e">
        <f t="shared" si="0"/>
        <v>#N/A</v>
      </c>
      <c r="AI37" t="e">
        <f t="shared" si="1"/>
        <v>#N/A</v>
      </c>
      <c r="AK37">
        <v>28</v>
      </c>
      <c r="AL37">
        <f t="shared" si="6"/>
        <v>0</v>
      </c>
      <c r="AM37">
        <f t="shared" si="7"/>
        <v>0</v>
      </c>
      <c r="AO37">
        <v>28</v>
      </c>
      <c r="AP37">
        <f t="shared" si="11"/>
        <v>16</v>
      </c>
      <c r="AQ37">
        <f t="shared" si="12"/>
        <v>10</v>
      </c>
      <c r="AR37">
        <v>28</v>
      </c>
      <c r="AS37" s="9">
        <f t="shared" si="8"/>
        <v>1</v>
      </c>
      <c r="AT37" s="9">
        <f t="shared" si="9"/>
        <v>1</v>
      </c>
      <c r="AU37" s="9">
        <f t="shared" si="10"/>
        <v>0</v>
      </c>
    </row>
    <row r="38" spans="1:47" x14ac:dyDescent="0.25">
      <c r="A38">
        <v>29</v>
      </c>
      <c r="B38" s="3"/>
      <c r="C38" s="3"/>
      <c r="E38" s="2" t="s">
        <v>42</v>
      </c>
      <c r="F38" s="3"/>
      <c r="G38" s="20" t="str">
        <f>IF(MIN(U11:V11)&gt;14,V34,"n too small")</f>
        <v>n too small</v>
      </c>
      <c r="H38" s="19"/>
      <c r="I38" s="18"/>
      <c r="J38" s="8">
        <f>V34</f>
        <v>0.70560216766020634</v>
      </c>
      <c r="AC38" t="e">
        <f t="shared" si="2"/>
        <v>#N/A</v>
      </c>
      <c r="AD38" t="e">
        <f t="shared" si="3"/>
        <v>#N/A</v>
      </c>
      <c r="AE38" t="str">
        <f t="shared" si="4"/>
        <v>NA</v>
      </c>
      <c r="AF38" t="str">
        <f t="shared" si="5"/>
        <v>NA</v>
      </c>
      <c r="AH38" t="e">
        <f t="shared" si="0"/>
        <v>#N/A</v>
      </c>
      <c r="AI38" t="e">
        <f t="shared" si="1"/>
        <v>#N/A</v>
      </c>
      <c r="AK38">
        <v>29</v>
      </c>
      <c r="AL38">
        <f t="shared" si="6"/>
        <v>0</v>
      </c>
      <c r="AM38">
        <f t="shared" si="7"/>
        <v>0</v>
      </c>
      <c r="AO38">
        <v>29</v>
      </c>
      <c r="AP38">
        <f t="shared" si="11"/>
        <v>16</v>
      </c>
      <c r="AQ38">
        <f t="shared" si="12"/>
        <v>10</v>
      </c>
      <c r="AR38">
        <v>29</v>
      </c>
      <c r="AS38" s="9">
        <f t="shared" si="8"/>
        <v>1</v>
      </c>
      <c r="AT38" s="9">
        <f t="shared" si="9"/>
        <v>1</v>
      </c>
      <c r="AU38" s="9">
        <f t="shared" si="10"/>
        <v>0</v>
      </c>
    </row>
    <row r="39" spans="1:47" x14ac:dyDescent="0.25">
      <c r="A39">
        <v>30</v>
      </c>
      <c r="B39" s="3"/>
      <c r="C39" s="3"/>
      <c r="E39" s="2" t="s">
        <v>41</v>
      </c>
      <c r="F39" s="3"/>
      <c r="G39" s="20" t="str">
        <f>IF(MIN(U11:V11)&gt;14,V33,"n too small")</f>
        <v>n too small</v>
      </c>
      <c r="H39" s="19"/>
      <c r="I39" s="18"/>
      <c r="J39" s="8">
        <f>V33</f>
        <v>0.35280108383010317</v>
      </c>
      <c r="T39" t="s">
        <v>31</v>
      </c>
      <c r="AC39" t="e">
        <f t="shared" si="2"/>
        <v>#N/A</v>
      </c>
      <c r="AD39" t="e">
        <f t="shared" si="3"/>
        <v>#N/A</v>
      </c>
      <c r="AE39" t="str">
        <f t="shared" si="4"/>
        <v>NA</v>
      </c>
      <c r="AF39" t="str">
        <f t="shared" si="5"/>
        <v>NA</v>
      </c>
      <c r="AH39" t="e">
        <f t="shared" si="0"/>
        <v>#N/A</v>
      </c>
      <c r="AI39" t="e">
        <f t="shared" si="1"/>
        <v>#N/A</v>
      </c>
      <c r="AK39">
        <v>30</v>
      </c>
      <c r="AL39">
        <f t="shared" si="6"/>
        <v>0</v>
      </c>
      <c r="AM39">
        <f t="shared" si="7"/>
        <v>0</v>
      </c>
      <c r="AO39">
        <v>30</v>
      </c>
      <c r="AP39">
        <f t="shared" si="11"/>
        <v>16</v>
      </c>
      <c r="AQ39">
        <f t="shared" si="12"/>
        <v>10</v>
      </c>
      <c r="AR39">
        <v>30</v>
      </c>
      <c r="AS39" s="9">
        <f t="shared" si="8"/>
        <v>1</v>
      </c>
      <c r="AT39" s="9">
        <f t="shared" si="9"/>
        <v>1</v>
      </c>
      <c r="AU39" s="9">
        <f t="shared" si="10"/>
        <v>0</v>
      </c>
    </row>
    <row r="40" spans="1:47" x14ac:dyDescent="0.25">
      <c r="A40">
        <v>31</v>
      </c>
      <c r="B40" s="3"/>
      <c r="C40" s="3"/>
      <c r="E40" s="2"/>
      <c r="F40" s="3"/>
      <c r="G40" s="20"/>
      <c r="H40" s="19"/>
      <c r="I40" s="18"/>
      <c r="T40" t="s">
        <v>27</v>
      </c>
      <c r="U40">
        <f>U32</f>
        <v>24</v>
      </c>
      <c r="AC40" t="e">
        <f t="shared" si="2"/>
        <v>#N/A</v>
      </c>
      <c r="AD40" t="e">
        <f t="shared" si="3"/>
        <v>#N/A</v>
      </c>
      <c r="AE40" t="str">
        <f t="shared" si="4"/>
        <v>NA</v>
      </c>
      <c r="AF40" t="str">
        <f t="shared" si="5"/>
        <v>NA</v>
      </c>
      <c r="AH40" t="e">
        <f t="shared" si="0"/>
        <v>#N/A</v>
      </c>
      <c r="AI40" t="e">
        <f t="shared" si="1"/>
        <v>#N/A</v>
      </c>
      <c r="AK40">
        <v>31</v>
      </c>
      <c r="AL40">
        <f t="shared" si="6"/>
        <v>0</v>
      </c>
      <c r="AM40">
        <f t="shared" si="7"/>
        <v>0</v>
      </c>
      <c r="AO40">
        <v>31</v>
      </c>
      <c r="AP40">
        <f t="shared" si="11"/>
        <v>16</v>
      </c>
      <c r="AQ40">
        <f t="shared" si="12"/>
        <v>10</v>
      </c>
      <c r="AR40">
        <v>31</v>
      </c>
      <c r="AS40" s="9">
        <f t="shared" si="8"/>
        <v>1</v>
      </c>
      <c r="AT40" s="9">
        <f t="shared" si="9"/>
        <v>1</v>
      </c>
      <c r="AU40" s="9">
        <f t="shared" si="10"/>
        <v>0</v>
      </c>
    </row>
    <row r="41" spans="1:47" x14ac:dyDescent="0.25">
      <c r="A41">
        <v>32</v>
      </c>
      <c r="B41" s="3"/>
      <c r="C41" s="3"/>
      <c r="E41" s="5" t="s">
        <v>43</v>
      </c>
      <c r="F41" s="6"/>
      <c r="G41" s="21">
        <f>U36</f>
        <v>7.7800459544506179E-2</v>
      </c>
      <c r="H41" s="22"/>
      <c r="I41" s="18"/>
      <c r="T41" t="s">
        <v>13</v>
      </c>
      <c r="U41">
        <f>_xlfn.T.TEST(B10:B109,C10:C109,1,3)</f>
        <v>0.34154193903596153</v>
      </c>
      <c r="V41">
        <f>IF(U41&gt;0.001,U41,"&lt;0.001")</f>
        <v>0.34154193903596153</v>
      </c>
      <c r="AC41" t="e">
        <f t="shared" si="2"/>
        <v>#N/A</v>
      </c>
      <c r="AD41" t="e">
        <f t="shared" si="3"/>
        <v>#N/A</v>
      </c>
      <c r="AE41" t="str">
        <f t="shared" si="4"/>
        <v>NA</v>
      </c>
      <c r="AF41" t="str">
        <f t="shared" si="5"/>
        <v>NA</v>
      </c>
      <c r="AH41" t="e">
        <f t="shared" si="0"/>
        <v>#N/A</v>
      </c>
      <c r="AI41" t="e">
        <f t="shared" si="1"/>
        <v>#N/A</v>
      </c>
      <c r="AK41">
        <v>32</v>
      </c>
      <c r="AL41">
        <f t="shared" si="6"/>
        <v>0</v>
      </c>
      <c r="AM41">
        <f t="shared" si="7"/>
        <v>0</v>
      </c>
      <c r="AO41">
        <v>32</v>
      </c>
      <c r="AP41">
        <f t="shared" si="11"/>
        <v>16</v>
      </c>
      <c r="AQ41">
        <f t="shared" si="12"/>
        <v>10</v>
      </c>
      <c r="AR41">
        <v>32</v>
      </c>
      <c r="AS41" s="9">
        <f t="shared" si="8"/>
        <v>1</v>
      </c>
      <c r="AT41" s="9">
        <f t="shared" si="9"/>
        <v>1</v>
      </c>
      <c r="AU41" s="9">
        <f t="shared" si="10"/>
        <v>0</v>
      </c>
    </row>
    <row r="42" spans="1:47" x14ac:dyDescent="0.25">
      <c r="A42">
        <v>33</v>
      </c>
      <c r="B42" s="3"/>
      <c r="C42" s="3"/>
      <c r="G42" s="17"/>
      <c r="H42" s="17"/>
      <c r="I42" s="17"/>
      <c r="T42" t="s">
        <v>14</v>
      </c>
      <c r="U42">
        <f>_xlfn.T.TEST(B10:B109,C10:C109,2,3)</f>
        <v>0.68308387807192306</v>
      </c>
      <c r="V42">
        <f>IF(U42&gt;0.001,U42,"&lt;0.001")</f>
        <v>0.68308387807192306</v>
      </c>
      <c r="AC42" t="e">
        <f t="shared" si="2"/>
        <v>#N/A</v>
      </c>
      <c r="AD42" t="e">
        <f t="shared" si="3"/>
        <v>#N/A</v>
      </c>
      <c r="AE42" t="str">
        <f t="shared" si="4"/>
        <v>NA</v>
      </c>
      <c r="AF42" t="str">
        <f t="shared" si="5"/>
        <v>NA</v>
      </c>
      <c r="AH42" t="e">
        <f t="shared" ref="AH42:AH73" si="13">RANK(B42,$B$10:$C$109,1)</f>
        <v>#N/A</v>
      </c>
      <c r="AI42" t="e">
        <f t="shared" ref="AI42:AI73" si="14">RANK(C42,$B$10:$C$109,1)</f>
        <v>#N/A</v>
      </c>
      <c r="AK42">
        <v>33</v>
      </c>
      <c r="AL42">
        <f t="shared" si="6"/>
        <v>0</v>
      </c>
      <c r="AM42">
        <f t="shared" si="7"/>
        <v>0</v>
      </c>
      <c r="AO42">
        <v>33</v>
      </c>
      <c r="AP42">
        <f t="shared" si="11"/>
        <v>16</v>
      </c>
      <c r="AQ42">
        <f t="shared" si="12"/>
        <v>10</v>
      </c>
      <c r="AR42">
        <v>33</v>
      </c>
      <c r="AS42" s="9">
        <f t="shared" si="8"/>
        <v>1</v>
      </c>
      <c r="AT42" s="9">
        <f t="shared" si="9"/>
        <v>1</v>
      </c>
      <c r="AU42" s="9">
        <f t="shared" si="10"/>
        <v>0</v>
      </c>
    </row>
    <row r="43" spans="1:47" x14ac:dyDescent="0.25">
      <c r="A43">
        <v>34</v>
      </c>
      <c r="B43" s="3"/>
      <c r="C43" s="3"/>
      <c r="E43" s="27" t="s">
        <v>47</v>
      </c>
      <c r="F43" s="28"/>
      <c r="G43" s="28"/>
      <c r="H43" s="29"/>
      <c r="I43" s="18"/>
      <c r="T43" t="s">
        <v>25</v>
      </c>
      <c r="U43">
        <f>_xlfn.T.INV.2T(U42,U40-2)</f>
        <v>0.41372092427870655</v>
      </c>
      <c r="V43" t="s">
        <v>26</v>
      </c>
      <c r="W43">
        <f>U43^2</f>
        <v>0.17116500318602723</v>
      </c>
      <c r="AC43" t="e">
        <f t="shared" si="2"/>
        <v>#N/A</v>
      </c>
      <c r="AD43" t="e">
        <f t="shared" si="3"/>
        <v>#N/A</v>
      </c>
      <c r="AE43" t="str">
        <f t="shared" si="4"/>
        <v>NA</v>
      </c>
      <c r="AF43" t="str">
        <f t="shared" si="5"/>
        <v>NA</v>
      </c>
      <c r="AH43" t="e">
        <f t="shared" si="13"/>
        <v>#N/A</v>
      </c>
      <c r="AI43" t="e">
        <f t="shared" si="14"/>
        <v>#N/A</v>
      </c>
      <c r="AK43">
        <v>34</v>
      </c>
      <c r="AL43">
        <f t="shared" si="6"/>
        <v>0</v>
      </c>
      <c r="AM43">
        <f t="shared" si="7"/>
        <v>0</v>
      </c>
      <c r="AO43">
        <v>34</v>
      </c>
      <c r="AP43">
        <f t="shared" si="11"/>
        <v>16</v>
      </c>
      <c r="AQ43">
        <f t="shared" si="12"/>
        <v>10</v>
      </c>
      <c r="AR43">
        <v>34</v>
      </c>
      <c r="AS43" s="9">
        <f t="shared" si="8"/>
        <v>1</v>
      </c>
      <c r="AT43" s="9">
        <f t="shared" si="9"/>
        <v>1</v>
      </c>
      <c r="AU43" s="9">
        <f t="shared" si="10"/>
        <v>0</v>
      </c>
    </row>
    <row r="44" spans="1:47" x14ac:dyDescent="0.25">
      <c r="A44">
        <v>35</v>
      </c>
      <c r="B44" s="3"/>
      <c r="C44" s="3"/>
      <c r="E44" s="2"/>
      <c r="F44" s="3"/>
      <c r="G44" s="18"/>
      <c r="H44" s="19"/>
      <c r="I44" s="18"/>
      <c r="T44" t="s">
        <v>28</v>
      </c>
      <c r="U44">
        <f>(W43/(W43+U40))^0.5</f>
        <v>8.4150886354227572E-2</v>
      </c>
      <c r="AC44" t="e">
        <f t="shared" si="2"/>
        <v>#N/A</v>
      </c>
      <c r="AD44" t="e">
        <f t="shared" si="3"/>
        <v>#N/A</v>
      </c>
      <c r="AE44" t="str">
        <f t="shared" si="4"/>
        <v>NA</v>
      </c>
      <c r="AF44" t="str">
        <f t="shared" si="5"/>
        <v>NA</v>
      </c>
      <c r="AH44" t="e">
        <f t="shared" si="13"/>
        <v>#N/A</v>
      </c>
      <c r="AI44" t="e">
        <f t="shared" si="14"/>
        <v>#N/A</v>
      </c>
      <c r="AK44">
        <v>35</v>
      </c>
      <c r="AL44">
        <f t="shared" si="6"/>
        <v>0</v>
      </c>
      <c r="AM44">
        <f t="shared" si="7"/>
        <v>0</v>
      </c>
      <c r="AO44">
        <v>35</v>
      </c>
      <c r="AP44">
        <f t="shared" si="11"/>
        <v>16</v>
      </c>
      <c r="AQ44">
        <f t="shared" si="12"/>
        <v>10</v>
      </c>
      <c r="AR44">
        <v>35</v>
      </c>
      <c r="AS44" s="9">
        <f t="shared" si="8"/>
        <v>1</v>
      </c>
      <c r="AT44" s="9">
        <f t="shared" si="9"/>
        <v>1</v>
      </c>
      <c r="AU44" s="9">
        <f t="shared" si="10"/>
        <v>0</v>
      </c>
    </row>
    <row r="45" spans="1:47" x14ac:dyDescent="0.25">
      <c r="A45">
        <v>36</v>
      </c>
      <c r="B45" s="3"/>
      <c r="C45" s="3"/>
      <c r="E45" s="2" t="str">
        <f>E35</f>
        <v>Student's t</v>
      </c>
      <c r="F45" s="3"/>
      <c r="G45" s="20">
        <f>U43</f>
        <v>0.41372092427870655</v>
      </c>
      <c r="H45" s="19"/>
      <c r="I45" s="18"/>
      <c r="AC45" t="e">
        <f t="shared" si="2"/>
        <v>#N/A</v>
      </c>
      <c r="AD45" t="e">
        <f t="shared" si="3"/>
        <v>#N/A</v>
      </c>
      <c r="AE45" t="str">
        <f t="shared" si="4"/>
        <v>NA</v>
      </c>
      <c r="AF45" t="str">
        <f t="shared" si="5"/>
        <v>NA</v>
      </c>
      <c r="AH45" t="e">
        <f t="shared" si="13"/>
        <v>#N/A</v>
      </c>
      <c r="AI45" t="e">
        <f t="shared" si="14"/>
        <v>#N/A</v>
      </c>
      <c r="AK45">
        <v>36</v>
      </c>
      <c r="AL45">
        <f t="shared" si="6"/>
        <v>0</v>
      </c>
      <c r="AM45">
        <f t="shared" si="7"/>
        <v>0</v>
      </c>
      <c r="AO45">
        <v>36</v>
      </c>
      <c r="AP45">
        <f t="shared" si="11"/>
        <v>16</v>
      </c>
      <c r="AQ45">
        <f t="shared" si="12"/>
        <v>10</v>
      </c>
      <c r="AR45">
        <v>36</v>
      </c>
      <c r="AS45" s="9">
        <f t="shared" si="8"/>
        <v>1</v>
      </c>
      <c r="AT45" s="9">
        <f t="shared" si="9"/>
        <v>1</v>
      </c>
      <c r="AU45" s="9">
        <f t="shared" si="10"/>
        <v>0</v>
      </c>
    </row>
    <row r="46" spans="1:47" x14ac:dyDescent="0.25">
      <c r="A46">
        <v>37</v>
      </c>
      <c r="B46" s="3"/>
      <c r="C46" s="3"/>
      <c r="E46" s="2" t="str">
        <f>E36</f>
        <v>Degrees of freedom</v>
      </c>
      <c r="F46" s="3"/>
      <c r="G46" s="18">
        <f>U40</f>
        <v>24</v>
      </c>
      <c r="H46" s="19"/>
      <c r="I46" s="18"/>
      <c r="J46" s="25" t="s">
        <v>81</v>
      </c>
      <c r="AC46" t="e">
        <f t="shared" si="2"/>
        <v>#N/A</v>
      </c>
      <c r="AD46" t="e">
        <f t="shared" si="3"/>
        <v>#N/A</v>
      </c>
      <c r="AE46" t="str">
        <f t="shared" si="4"/>
        <v>NA</v>
      </c>
      <c r="AF46" t="str">
        <f t="shared" si="5"/>
        <v>NA</v>
      </c>
      <c r="AH46" t="e">
        <f t="shared" si="13"/>
        <v>#N/A</v>
      </c>
      <c r="AI46" t="e">
        <f t="shared" si="14"/>
        <v>#N/A</v>
      </c>
      <c r="AK46">
        <v>37</v>
      </c>
      <c r="AL46">
        <f t="shared" si="6"/>
        <v>0</v>
      </c>
      <c r="AM46">
        <f t="shared" si="7"/>
        <v>0</v>
      </c>
      <c r="AO46">
        <v>37</v>
      </c>
      <c r="AP46">
        <f t="shared" si="11"/>
        <v>16</v>
      </c>
      <c r="AQ46">
        <f t="shared" si="12"/>
        <v>10</v>
      </c>
      <c r="AR46">
        <v>37</v>
      </c>
      <c r="AS46" s="9">
        <f t="shared" si="8"/>
        <v>1</v>
      </c>
      <c r="AT46" s="9">
        <f t="shared" si="9"/>
        <v>1</v>
      </c>
      <c r="AU46" s="9">
        <f t="shared" si="10"/>
        <v>0</v>
      </c>
    </row>
    <row r="47" spans="1:47" x14ac:dyDescent="0.25">
      <c r="A47">
        <v>38</v>
      </c>
      <c r="B47" s="3"/>
      <c r="C47" s="3"/>
      <c r="E47" s="2"/>
      <c r="F47" s="3"/>
      <c r="G47" s="18"/>
      <c r="H47" s="19"/>
      <c r="I47" s="18"/>
      <c r="J47" s="25"/>
      <c r="T47" t="s">
        <v>33</v>
      </c>
      <c r="AC47" t="e">
        <f t="shared" si="2"/>
        <v>#N/A</v>
      </c>
      <c r="AD47" t="e">
        <f t="shared" si="3"/>
        <v>#N/A</v>
      </c>
      <c r="AE47" t="str">
        <f t="shared" si="4"/>
        <v>NA</v>
      </c>
      <c r="AF47" t="str">
        <f t="shared" si="5"/>
        <v>NA</v>
      </c>
      <c r="AH47" t="e">
        <f t="shared" si="13"/>
        <v>#N/A</v>
      </c>
      <c r="AI47" t="e">
        <f t="shared" si="14"/>
        <v>#N/A</v>
      </c>
      <c r="AK47">
        <v>38</v>
      </c>
      <c r="AL47">
        <f t="shared" si="6"/>
        <v>0</v>
      </c>
      <c r="AM47">
        <f t="shared" si="7"/>
        <v>0</v>
      </c>
      <c r="AO47">
        <v>38</v>
      </c>
      <c r="AP47">
        <f t="shared" si="11"/>
        <v>16</v>
      </c>
      <c r="AQ47">
        <f t="shared" si="12"/>
        <v>10</v>
      </c>
      <c r="AR47">
        <v>38</v>
      </c>
      <c r="AS47" s="9">
        <f t="shared" si="8"/>
        <v>1</v>
      </c>
      <c r="AT47" s="9">
        <f t="shared" si="9"/>
        <v>1</v>
      </c>
      <c r="AU47" s="9">
        <f t="shared" si="10"/>
        <v>0</v>
      </c>
    </row>
    <row r="48" spans="1:47" x14ac:dyDescent="0.25">
      <c r="A48">
        <v>39</v>
      </c>
      <c r="B48" s="3"/>
      <c r="C48" s="3"/>
      <c r="E48" s="2" t="str">
        <f>E38</f>
        <v>two-tail p =</v>
      </c>
      <c r="F48" s="3"/>
      <c r="G48" s="20" t="str">
        <f>IF(MIN(U11:V11)&gt;15,V42,"n too small")</f>
        <v>n too small</v>
      </c>
      <c r="H48" s="19"/>
      <c r="I48" s="18"/>
      <c r="J48" s="8">
        <f>V42</f>
        <v>0.68308387807192306</v>
      </c>
      <c r="T48" t="s">
        <v>34</v>
      </c>
      <c r="U48">
        <f>MAX(U29:V29)/MIN(U29:V29)</f>
        <v>1.9650805832693774</v>
      </c>
      <c r="AC48" t="e">
        <f t="shared" si="2"/>
        <v>#N/A</v>
      </c>
      <c r="AD48" t="e">
        <f t="shared" si="3"/>
        <v>#N/A</v>
      </c>
      <c r="AE48" t="str">
        <f t="shared" si="4"/>
        <v>NA</v>
      </c>
      <c r="AF48" t="str">
        <f t="shared" si="5"/>
        <v>NA</v>
      </c>
      <c r="AH48" t="e">
        <f t="shared" si="13"/>
        <v>#N/A</v>
      </c>
      <c r="AI48" t="e">
        <f t="shared" si="14"/>
        <v>#N/A</v>
      </c>
      <c r="AK48">
        <v>39</v>
      </c>
      <c r="AL48">
        <f t="shared" si="6"/>
        <v>0</v>
      </c>
      <c r="AM48">
        <f t="shared" si="7"/>
        <v>0</v>
      </c>
      <c r="AO48">
        <v>39</v>
      </c>
      <c r="AP48">
        <f t="shared" si="11"/>
        <v>16</v>
      </c>
      <c r="AQ48">
        <f t="shared" si="12"/>
        <v>10</v>
      </c>
      <c r="AR48">
        <v>39</v>
      </c>
      <c r="AS48" s="9">
        <f t="shared" si="8"/>
        <v>1</v>
      </c>
      <c r="AT48" s="9">
        <f t="shared" si="9"/>
        <v>1</v>
      </c>
      <c r="AU48" s="9">
        <f t="shared" si="10"/>
        <v>0</v>
      </c>
    </row>
    <row r="49" spans="1:47" x14ac:dyDescent="0.25">
      <c r="A49">
        <v>40</v>
      </c>
      <c r="B49" s="3"/>
      <c r="C49" s="3"/>
      <c r="E49" s="2" t="str">
        <f>E39</f>
        <v>One-tail p =</v>
      </c>
      <c r="F49" s="3"/>
      <c r="G49" s="20" t="str">
        <f>IF(MIN(U11:V11)&gt;15,V41,"n too small")</f>
        <v>n too small</v>
      </c>
      <c r="H49" s="19"/>
      <c r="I49" s="18"/>
      <c r="J49" s="8">
        <f>V41</f>
        <v>0.34154193903596153</v>
      </c>
      <c r="T49" t="s">
        <v>36</v>
      </c>
      <c r="U49">
        <f>U50/2</f>
        <v>0.15383388164239437</v>
      </c>
      <c r="V49">
        <f>IF(U49&gt;0.001,U49,"&lt;0.001")</f>
        <v>0.15383388164239437</v>
      </c>
      <c r="AC49" t="e">
        <f t="shared" si="2"/>
        <v>#N/A</v>
      </c>
      <c r="AD49" t="e">
        <f t="shared" si="3"/>
        <v>#N/A</v>
      </c>
      <c r="AE49" t="str">
        <f t="shared" si="4"/>
        <v>NA</v>
      </c>
      <c r="AF49" t="str">
        <f t="shared" si="5"/>
        <v>NA</v>
      </c>
      <c r="AH49" t="e">
        <f t="shared" si="13"/>
        <v>#N/A</v>
      </c>
      <c r="AI49" t="e">
        <f t="shared" si="14"/>
        <v>#N/A</v>
      </c>
      <c r="AK49">
        <v>40</v>
      </c>
      <c r="AL49">
        <f t="shared" si="6"/>
        <v>0</v>
      </c>
      <c r="AM49">
        <f t="shared" si="7"/>
        <v>0</v>
      </c>
      <c r="AO49">
        <v>40</v>
      </c>
      <c r="AP49">
        <f t="shared" si="11"/>
        <v>16</v>
      </c>
      <c r="AQ49">
        <f t="shared" si="12"/>
        <v>10</v>
      </c>
      <c r="AR49">
        <v>40</v>
      </c>
      <c r="AS49" s="9">
        <f t="shared" si="8"/>
        <v>1</v>
      </c>
      <c r="AT49" s="9">
        <f t="shared" si="9"/>
        <v>1</v>
      </c>
      <c r="AU49" s="9">
        <f t="shared" si="10"/>
        <v>0</v>
      </c>
    </row>
    <row r="50" spans="1:47" x14ac:dyDescent="0.25">
      <c r="A50">
        <v>41</v>
      </c>
      <c r="B50" s="3"/>
      <c r="C50" s="3"/>
      <c r="E50" s="2"/>
      <c r="F50" s="3"/>
      <c r="G50" s="20"/>
      <c r="H50" s="19"/>
      <c r="I50" s="18"/>
      <c r="T50" t="s">
        <v>35</v>
      </c>
      <c r="U50">
        <f>_xlfn.F.TEST(B10:B109,C10:C109)</f>
        <v>0.30766776328478873</v>
      </c>
      <c r="V50">
        <f>IF(U50&gt;0.001,U50,"&lt;0.001")</f>
        <v>0.30766776328478873</v>
      </c>
      <c r="AC50" t="e">
        <f t="shared" si="2"/>
        <v>#N/A</v>
      </c>
      <c r="AD50" t="e">
        <f t="shared" si="3"/>
        <v>#N/A</v>
      </c>
      <c r="AE50" t="str">
        <f t="shared" si="4"/>
        <v>NA</v>
      </c>
      <c r="AF50" t="str">
        <f t="shared" si="5"/>
        <v>NA</v>
      </c>
      <c r="AH50" t="e">
        <f t="shared" si="13"/>
        <v>#N/A</v>
      </c>
      <c r="AI50" t="e">
        <f t="shared" si="14"/>
        <v>#N/A</v>
      </c>
      <c r="AK50">
        <v>41</v>
      </c>
      <c r="AL50">
        <f t="shared" si="6"/>
        <v>0</v>
      </c>
      <c r="AM50">
        <f t="shared" si="7"/>
        <v>0</v>
      </c>
      <c r="AO50">
        <v>41</v>
      </c>
      <c r="AP50">
        <f t="shared" si="11"/>
        <v>16</v>
      </c>
      <c r="AQ50">
        <f t="shared" si="12"/>
        <v>10</v>
      </c>
      <c r="AR50">
        <v>41</v>
      </c>
      <c r="AS50" s="9">
        <f t="shared" si="8"/>
        <v>1</v>
      </c>
      <c r="AT50" s="9">
        <f t="shared" si="9"/>
        <v>1</v>
      </c>
      <c r="AU50" s="9">
        <f t="shared" si="10"/>
        <v>0</v>
      </c>
    </row>
    <row r="51" spans="1:47" x14ac:dyDescent="0.25">
      <c r="A51">
        <v>42</v>
      </c>
      <c r="B51" s="3"/>
      <c r="C51" s="3"/>
      <c r="E51" s="5" t="str">
        <f>E41</f>
        <v>Effect size r</v>
      </c>
      <c r="F51" s="6"/>
      <c r="G51" s="21">
        <f>U44</f>
        <v>8.4150886354227572E-2</v>
      </c>
      <c r="H51" s="22"/>
      <c r="I51" s="18"/>
      <c r="AC51" t="e">
        <f t="shared" si="2"/>
        <v>#N/A</v>
      </c>
      <c r="AD51" t="e">
        <f t="shared" si="3"/>
        <v>#N/A</v>
      </c>
      <c r="AE51" t="str">
        <f t="shared" si="4"/>
        <v>NA</v>
      </c>
      <c r="AF51" t="str">
        <f t="shared" si="5"/>
        <v>NA</v>
      </c>
      <c r="AH51" t="e">
        <f t="shared" si="13"/>
        <v>#N/A</v>
      </c>
      <c r="AI51" t="e">
        <f t="shared" si="14"/>
        <v>#N/A</v>
      </c>
      <c r="AK51">
        <v>42</v>
      </c>
      <c r="AL51">
        <f t="shared" si="6"/>
        <v>0</v>
      </c>
      <c r="AM51">
        <f t="shared" si="7"/>
        <v>0</v>
      </c>
      <c r="AO51">
        <v>42</v>
      </c>
      <c r="AP51">
        <f t="shared" si="11"/>
        <v>16</v>
      </c>
      <c r="AQ51">
        <f t="shared" si="12"/>
        <v>10</v>
      </c>
      <c r="AR51">
        <v>42</v>
      </c>
      <c r="AS51" s="9">
        <f t="shared" si="8"/>
        <v>1</v>
      </c>
      <c r="AT51" s="9">
        <f t="shared" si="9"/>
        <v>1</v>
      </c>
      <c r="AU51" s="9">
        <f t="shared" si="10"/>
        <v>0</v>
      </c>
    </row>
    <row r="52" spans="1:47" x14ac:dyDescent="0.25">
      <c r="A52">
        <v>43</v>
      </c>
      <c r="B52" s="3"/>
      <c r="C52" s="3"/>
      <c r="G52" s="17"/>
      <c r="H52" s="17"/>
      <c r="I52" s="17"/>
      <c r="AC52" t="e">
        <f t="shared" si="2"/>
        <v>#N/A</v>
      </c>
      <c r="AD52" t="e">
        <f t="shared" si="3"/>
        <v>#N/A</v>
      </c>
      <c r="AE52" t="str">
        <f t="shared" si="4"/>
        <v>NA</v>
      </c>
      <c r="AF52" t="str">
        <f t="shared" si="5"/>
        <v>NA</v>
      </c>
      <c r="AH52" t="e">
        <f t="shared" si="13"/>
        <v>#N/A</v>
      </c>
      <c r="AI52" t="e">
        <f t="shared" si="14"/>
        <v>#N/A</v>
      </c>
      <c r="AK52">
        <v>43</v>
      </c>
      <c r="AL52">
        <f t="shared" si="6"/>
        <v>0</v>
      </c>
      <c r="AM52">
        <f t="shared" si="7"/>
        <v>0</v>
      </c>
      <c r="AO52">
        <v>43</v>
      </c>
      <c r="AP52">
        <f t="shared" si="11"/>
        <v>16</v>
      </c>
      <c r="AQ52">
        <f t="shared" si="12"/>
        <v>10</v>
      </c>
      <c r="AR52">
        <v>43</v>
      </c>
      <c r="AS52" s="9">
        <f t="shared" si="8"/>
        <v>1</v>
      </c>
      <c r="AT52" s="9">
        <f t="shared" si="9"/>
        <v>1</v>
      </c>
      <c r="AU52" s="9">
        <f t="shared" si="10"/>
        <v>0</v>
      </c>
    </row>
    <row r="53" spans="1:47" x14ac:dyDescent="0.25">
      <c r="A53">
        <v>44</v>
      </c>
      <c r="B53" s="3"/>
      <c r="C53" s="3"/>
      <c r="G53" s="17"/>
      <c r="H53" s="17"/>
      <c r="I53" s="17"/>
      <c r="S53" t="s">
        <v>69</v>
      </c>
      <c r="AC53" t="e">
        <f t="shared" si="2"/>
        <v>#N/A</v>
      </c>
      <c r="AD53" t="e">
        <f t="shared" si="3"/>
        <v>#N/A</v>
      </c>
      <c r="AE53" t="str">
        <f t="shared" si="4"/>
        <v>NA</v>
      </c>
      <c r="AF53" t="str">
        <f t="shared" si="5"/>
        <v>NA</v>
      </c>
      <c r="AH53" t="e">
        <f t="shared" si="13"/>
        <v>#N/A</v>
      </c>
      <c r="AI53" t="e">
        <f t="shared" si="14"/>
        <v>#N/A</v>
      </c>
      <c r="AK53">
        <v>44</v>
      </c>
      <c r="AL53">
        <f t="shared" si="6"/>
        <v>0</v>
      </c>
      <c r="AM53">
        <f t="shared" si="7"/>
        <v>0</v>
      </c>
      <c r="AO53">
        <v>44</v>
      </c>
      <c r="AP53">
        <f t="shared" si="11"/>
        <v>16</v>
      </c>
      <c r="AQ53">
        <f t="shared" si="12"/>
        <v>10</v>
      </c>
      <c r="AR53">
        <v>44</v>
      </c>
      <c r="AS53" s="9">
        <f t="shared" si="8"/>
        <v>1</v>
      </c>
      <c r="AT53" s="9">
        <f t="shared" si="9"/>
        <v>1</v>
      </c>
      <c r="AU53" s="9">
        <f t="shared" si="10"/>
        <v>0</v>
      </c>
    </row>
    <row r="54" spans="1:47" ht="15.75" thickBot="1" x14ac:dyDescent="0.3">
      <c r="A54">
        <v>45</v>
      </c>
      <c r="B54" s="3"/>
      <c r="C54" s="3"/>
      <c r="E54" s="27" t="s">
        <v>60</v>
      </c>
      <c r="F54" s="28"/>
      <c r="G54" s="28"/>
      <c r="H54" s="29"/>
      <c r="I54" s="18"/>
      <c r="AC54" t="e">
        <f t="shared" si="2"/>
        <v>#N/A</v>
      </c>
      <c r="AD54" t="e">
        <f t="shared" si="3"/>
        <v>#N/A</v>
      </c>
      <c r="AE54" t="str">
        <f t="shared" si="4"/>
        <v>NA</v>
      </c>
      <c r="AF54" t="str">
        <f t="shared" si="5"/>
        <v>NA</v>
      </c>
      <c r="AH54" t="e">
        <f t="shared" si="13"/>
        <v>#N/A</v>
      </c>
      <c r="AI54" t="e">
        <f t="shared" si="14"/>
        <v>#N/A</v>
      </c>
      <c r="AK54">
        <v>45</v>
      </c>
      <c r="AL54">
        <f t="shared" si="6"/>
        <v>0</v>
      </c>
      <c r="AM54">
        <f t="shared" si="7"/>
        <v>0</v>
      </c>
      <c r="AO54">
        <v>45</v>
      </c>
      <c r="AP54">
        <f t="shared" si="11"/>
        <v>16</v>
      </c>
      <c r="AQ54">
        <f t="shared" si="12"/>
        <v>10</v>
      </c>
      <c r="AR54">
        <v>45</v>
      </c>
      <c r="AS54" s="9">
        <f t="shared" si="8"/>
        <v>1</v>
      </c>
      <c r="AT54" s="9">
        <f t="shared" si="9"/>
        <v>1</v>
      </c>
      <c r="AU54" s="9">
        <f t="shared" si="10"/>
        <v>0</v>
      </c>
    </row>
    <row r="55" spans="1:47" x14ac:dyDescent="0.25">
      <c r="A55">
        <v>46</v>
      </c>
      <c r="B55" s="3"/>
      <c r="C55" s="3"/>
      <c r="E55" s="2"/>
      <c r="F55" s="3"/>
      <c r="G55" s="18"/>
      <c r="H55" s="19"/>
      <c r="I55" s="18"/>
      <c r="S55" s="15"/>
      <c r="T55" s="15" t="s">
        <v>70</v>
      </c>
      <c r="U55" s="15" t="s">
        <v>71</v>
      </c>
      <c r="AC55" t="e">
        <f t="shared" si="2"/>
        <v>#N/A</v>
      </c>
      <c r="AD55" t="e">
        <f t="shared" si="3"/>
        <v>#N/A</v>
      </c>
      <c r="AE55" t="str">
        <f t="shared" si="4"/>
        <v>NA</v>
      </c>
      <c r="AF55" t="str">
        <f t="shared" si="5"/>
        <v>NA</v>
      </c>
      <c r="AH55" t="e">
        <f t="shared" si="13"/>
        <v>#N/A</v>
      </c>
      <c r="AI55" t="e">
        <f t="shared" si="14"/>
        <v>#N/A</v>
      </c>
      <c r="AK55">
        <v>46</v>
      </c>
      <c r="AL55">
        <f t="shared" si="6"/>
        <v>0</v>
      </c>
      <c r="AM55">
        <f t="shared" si="7"/>
        <v>0</v>
      </c>
      <c r="AO55">
        <v>46</v>
      </c>
      <c r="AP55">
        <f t="shared" si="11"/>
        <v>16</v>
      </c>
      <c r="AQ55">
        <f t="shared" si="12"/>
        <v>10</v>
      </c>
      <c r="AR55">
        <v>46</v>
      </c>
      <c r="AS55" s="9">
        <f t="shared" si="8"/>
        <v>1</v>
      </c>
      <c r="AT55" s="9">
        <f t="shared" si="9"/>
        <v>1</v>
      </c>
      <c r="AU55" s="9">
        <f t="shared" si="10"/>
        <v>0</v>
      </c>
    </row>
    <row r="56" spans="1:47" x14ac:dyDescent="0.25">
      <c r="A56">
        <v>47</v>
      </c>
      <c r="B56" s="3"/>
      <c r="C56" s="3"/>
      <c r="E56" s="2" t="s">
        <v>61</v>
      </c>
      <c r="F56" s="3"/>
      <c r="G56" s="20">
        <f>AX13</f>
        <v>0.32500000000000001</v>
      </c>
      <c r="H56" s="19"/>
      <c r="I56" s="18"/>
      <c r="S56" s="13" t="s">
        <v>29</v>
      </c>
      <c r="T56" s="13">
        <v>54.833333333333336</v>
      </c>
      <c r="U56" s="13">
        <v>56.5</v>
      </c>
      <c r="AC56" t="e">
        <f t="shared" si="2"/>
        <v>#N/A</v>
      </c>
      <c r="AD56" t="e">
        <f t="shared" si="3"/>
        <v>#N/A</v>
      </c>
      <c r="AE56" t="str">
        <f t="shared" si="4"/>
        <v>NA</v>
      </c>
      <c r="AF56" t="str">
        <f t="shared" si="5"/>
        <v>NA</v>
      </c>
      <c r="AH56" t="e">
        <f t="shared" si="13"/>
        <v>#N/A</v>
      </c>
      <c r="AI56" t="e">
        <f t="shared" si="14"/>
        <v>#N/A</v>
      </c>
      <c r="AK56">
        <v>47</v>
      </c>
      <c r="AL56">
        <f t="shared" si="6"/>
        <v>0</v>
      </c>
      <c r="AM56">
        <f t="shared" si="7"/>
        <v>0</v>
      </c>
      <c r="AO56">
        <v>47</v>
      </c>
      <c r="AP56">
        <f t="shared" si="11"/>
        <v>16</v>
      </c>
      <c r="AQ56">
        <f t="shared" si="12"/>
        <v>10</v>
      </c>
      <c r="AR56">
        <v>47</v>
      </c>
      <c r="AS56" s="9">
        <f t="shared" si="8"/>
        <v>1</v>
      </c>
      <c r="AT56" s="9">
        <f t="shared" si="9"/>
        <v>1</v>
      </c>
      <c r="AU56" s="9">
        <f t="shared" si="10"/>
        <v>0</v>
      </c>
    </row>
    <row r="57" spans="1:47" x14ac:dyDescent="0.25">
      <c r="A57">
        <v>48</v>
      </c>
      <c r="B57" s="3"/>
      <c r="C57" s="3"/>
      <c r="E57" s="2"/>
      <c r="F57" s="3"/>
      <c r="G57" s="18"/>
      <c r="H57" s="19"/>
      <c r="I57" s="18"/>
      <c r="S57" s="13" t="s">
        <v>72</v>
      </c>
      <c r="T57" s="13">
        <v>27.729885057471268</v>
      </c>
      <c r="U57" s="13">
        <v>31.086206896551722</v>
      </c>
      <c r="AC57" t="e">
        <f t="shared" si="2"/>
        <v>#N/A</v>
      </c>
      <c r="AD57" t="e">
        <f t="shared" si="3"/>
        <v>#N/A</v>
      </c>
      <c r="AE57" t="str">
        <f t="shared" si="4"/>
        <v>NA</v>
      </c>
      <c r="AF57" t="str">
        <f t="shared" si="5"/>
        <v>NA</v>
      </c>
      <c r="AH57" t="e">
        <f t="shared" si="13"/>
        <v>#N/A</v>
      </c>
      <c r="AI57" t="e">
        <f t="shared" si="14"/>
        <v>#N/A</v>
      </c>
      <c r="AK57">
        <v>48</v>
      </c>
      <c r="AL57">
        <f t="shared" si="6"/>
        <v>0</v>
      </c>
      <c r="AM57">
        <f t="shared" si="7"/>
        <v>0</v>
      </c>
      <c r="AO57">
        <v>48</v>
      </c>
      <c r="AP57">
        <f t="shared" si="11"/>
        <v>16</v>
      </c>
      <c r="AQ57">
        <f t="shared" si="12"/>
        <v>10</v>
      </c>
      <c r="AR57">
        <v>48</v>
      </c>
      <c r="AS57" s="9">
        <f t="shared" si="8"/>
        <v>1</v>
      </c>
      <c r="AT57" s="9">
        <f t="shared" si="9"/>
        <v>1</v>
      </c>
      <c r="AU57" s="9">
        <f t="shared" si="10"/>
        <v>0</v>
      </c>
    </row>
    <row r="58" spans="1:47" x14ac:dyDescent="0.25">
      <c r="A58">
        <v>49</v>
      </c>
      <c r="B58" s="3"/>
      <c r="C58" s="3"/>
      <c r="E58" s="2" t="s">
        <v>46</v>
      </c>
      <c r="F58" s="3"/>
      <c r="G58" s="20">
        <f>AZ27</f>
        <v>0.54506358606802507</v>
      </c>
      <c r="H58" s="19"/>
      <c r="I58" s="18"/>
      <c r="S58" s="13" t="s">
        <v>73</v>
      </c>
      <c r="T58" s="13">
        <v>30</v>
      </c>
      <c r="U58" s="13">
        <v>30</v>
      </c>
      <c r="AC58" t="e">
        <f t="shared" si="2"/>
        <v>#N/A</v>
      </c>
      <c r="AD58" t="e">
        <f t="shared" si="3"/>
        <v>#N/A</v>
      </c>
      <c r="AE58" t="str">
        <f t="shared" si="4"/>
        <v>NA</v>
      </c>
      <c r="AF58" t="str">
        <f t="shared" si="5"/>
        <v>NA</v>
      </c>
      <c r="AH58" t="e">
        <f t="shared" si="13"/>
        <v>#N/A</v>
      </c>
      <c r="AI58" t="e">
        <f t="shared" si="14"/>
        <v>#N/A</v>
      </c>
      <c r="AK58">
        <v>49</v>
      </c>
      <c r="AL58">
        <f t="shared" si="6"/>
        <v>0</v>
      </c>
      <c r="AM58">
        <f t="shared" si="7"/>
        <v>0</v>
      </c>
      <c r="AO58">
        <v>49</v>
      </c>
      <c r="AP58">
        <f t="shared" si="11"/>
        <v>16</v>
      </c>
      <c r="AQ58">
        <f t="shared" si="12"/>
        <v>10</v>
      </c>
      <c r="AR58">
        <v>49</v>
      </c>
      <c r="AS58" s="9">
        <f t="shared" si="8"/>
        <v>1</v>
      </c>
      <c r="AT58" s="9">
        <f t="shared" si="9"/>
        <v>1</v>
      </c>
      <c r="AU58" s="9">
        <f t="shared" si="10"/>
        <v>0</v>
      </c>
    </row>
    <row r="59" spans="1:47" x14ac:dyDescent="0.25">
      <c r="A59">
        <v>50</v>
      </c>
      <c r="B59" s="3"/>
      <c r="C59" s="3"/>
      <c r="E59" s="11" t="s">
        <v>64</v>
      </c>
      <c r="F59" s="3"/>
      <c r="G59" s="20">
        <f>AY25</f>
        <v>0.27253179303401254</v>
      </c>
      <c r="H59" s="19"/>
      <c r="I59" s="18"/>
      <c r="S59" s="13" t="s">
        <v>74</v>
      </c>
      <c r="T59" s="13">
        <v>29</v>
      </c>
      <c r="U59" s="13">
        <v>29</v>
      </c>
      <c r="AC59" t="e">
        <f t="shared" si="2"/>
        <v>#N/A</v>
      </c>
      <c r="AD59" t="e">
        <f t="shared" si="3"/>
        <v>#N/A</v>
      </c>
      <c r="AE59" t="str">
        <f t="shared" si="4"/>
        <v>NA</v>
      </c>
      <c r="AF59" t="str">
        <f t="shared" si="5"/>
        <v>NA</v>
      </c>
      <c r="AH59" t="e">
        <f t="shared" si="13"/>
        <v>#N/A</v>
      </c>
      <c r="AI59" t="e">
        <f t="shared" si="14"/>
        <v>#N/A</v>
      </c>
      <c r="AK59">
        <v>50</v>
      </c>
      <c r="AL59">
        <f t="shared" si="6"/>
        <v>0</v>
      </c>
      <c r="AM59">
        <f t="shared" si="7"/>
        <v>0</v>
      </c>
      <c r="AO59">
        <v>50</v>
      </c>
      <c r="AP59">
        <f t="shared" si="11"/>
        <v>16</v>
      </c>
      <c r="AQ59">
        <f t="shared" si="12"/>
        <v>10</v>
      </c>
      <c r="AR59">
        <v>50</v>
      </c>
      <c r="AS59" s="9">
        <f t="shared" si="8"/>
        <v>1</v>
      </c>
      <c r="AT59" s="9">
        <f t="shared" si="9"/>
        <v>1</v>
      </c>
      <c r="AU59" s="9">
        <f t="shared" si="10"/>
        <v>0</v>
      </c>
    </row>
    <row r="60" spans="1:47" ht="16.5" customHeight="1" x14ac:dyDescent="0.25">
      <c r="A60">
        <v>51</v>
      </c>
      <c r="B60" s="3"/>
      <c r="C60" s="3"/>
      <c r="E60" s="2" t="s">
        <v>62</v>
      </c>
      <c r="F60" s="3"/>
      <c r="G60" s="3"/>
      <c r="H60" s="4"/>
      <c r="I60" s="3"/>
      <c r="S60" s="13" t="s">
        <v>75</v>
      </c>
      <c r="T60" s="13">
        <v>0.89203179885376238</v>
      </c>
      <c r="U60" s="13"/>
      <c r="AC60" t="e">
        <f t="shared" si="2"/>
        <v>#N/A</v>
      </c>
      <c r="AD60" t="e">
        <f t="shared" si="3"/>
        <v>#N/A</v>
      </c>
      <c r="AE60" t="str">
        <f t="shared" si="4"/>
        <v>NA</v>
      </c>
      <c r="AF60" t="str">
        <f t="shared" si="5"/>
        <v>NA</v>
      </c>
      <c r="AH60" t="e">
        <f t="shared" si="13"/>
        <v>#N/A</v>
      </c>
      <c r="AI60" t="e">
        <f t="shared" si="14"/>
        <v>#N/A</v>
      </c>
      <c r="AK60">
        <v>51</v>
      </c>
      <c r="AL60">
        <f t="shared" si="6"/>
        <v>0</v>
      </c>
      <c r="AM60">
        <f t="shared" si="7"/>
        <v>0</v>
      </c>
      <c r="AO60">
        <v>51</v>
      </c>
      <c r="AP60">
        <f t="shared" si="11"/>
        <v>16</v>
      </c>
      <c r="AQ60">
        <f t="shared" si="12"/>
        <v>10</v>
      </c>
      <c r="AR60">
        <v>51</v>
      </c>
      <c r="AS60" s="9">
        <f t="shared" si="8"/>
        <v>1</v>
      </c>
      <c r="AT60" s="9">
        <f t="shared" si="9"/>
        <v>1</v>
      </c>
      <c r="AU60" s="9">
        <f t="shared" si="10"/>
        <v>0</v>
      </c>
    </row>
    <row r="61" spans="1:47" x14ac:dyDescent="0.25">
      <c r="A61">
        <v>52</v>
      </c>
      <c r="B61" s="3"/>
      <c r="C61" s="3"/>
      <c r="E61" s="12" t="s">
        <v>66</v>
      </c>
      <c r="F61" s="6"/>
      <c r="G61" s="6"/>
      <c r="H61" s="7"/>
      <c r="I61" s="3"/>
      <c r="S61" s="13" t="s">
        <v>76</v>
      </c>
      <c r="T61" s="13">
        <v>0.38021556880845719</v>
      </c>
      <c r="U61" s="13"/>
      <c r="V61">
        <f>T57/U57</f>
        <v>0.89203179885376238</v>
      </c>
      <c r="W61">
        <f>U57/T57</f>
        <v>1.1210362694300515</v>
      </c>
      <c r="AC61" t="e">
        <f t="shared" si="2"/>
        <v>#N/A</v>
      </c>
      <c r="AD61" t="e">
        <f t="shared" si="3"/>
        <v>#N/A</v>
      </c>
      <c r="AE61" t="str">
        <f t="shared" si="4"/>
        <v>NA</v>
      </c>
      <c r="AF61" t="str">
        <f t="shared" si="5"/>
        <v>NA</v>
      </c>
      <c r="AH61" t="e">
        <f t="shared" si="13"/>
        <v>#N/A</v>
      </c>
      <c r="AI61" t="e">
        <f t="shared" si="14"/>
        <v>#N/A</v>
      </c>
      <c r="AK61">
        <v>52</v>
      </c>
      <c r="AL61">
        <f t="shared" si="6"/>
        <v>0</v>
      </c>
      <c r="AM61">
        <f t="shared" si="7"/>
        <v>0</v>
      </c>
      <c r="AO61">
        <v>52</v>
      </c>
      <c r="AP61">
        <f t="shared" si="11"/>
        <v>16</v>
      </c>
      <c r="AQ61">
        <f t="shared" si="12"/>
        <v>10</v>
      </c>
      <c r="AR61">
        <v>52</v>
      </c>
      <c r="AS61" s="9">
        <f t="shared" si="8"/>
        <v>1</v>
      </c>
      <c r="AT61" s="9">
        <f t="shared" si="9"/>
        <v>1</v>
      </c>
      <c r="AU61" s="9">
        <f t="shared" si="10"/>
        <v>0</v>
      </c>
    </row>
    <row r="62" spans="1:47" ht="15.75" thickBot="1" x14ac:dyDescent="0.3">
      <c r="A62">
        <v>53</v>
      </c>
      <c r="B62" s="3"/>
      <c r="C62" s="3"/>
      <c r="S62" s="14" t="s">
        <v>77</v>
      </c>
      <c r="T62" s="14">
        <v>0.53739996484069152</v>
      </c>
      <c r="U62" s="14"/>
      <c r="W62">
        <f>_xlfn.F.DIST.RT(W61,29,29)</f>
        <v>0.38021556880845719</v>
      </c>
      <c r="AC62" t="e">
        <f t="shared" si="2"/>
        <v>#N/A</v>
      </c>
      <c r="AD62" t="e">
        <f t="shared" si="3"/>
        <v>#N/A</v>
      </c>
      <c r="AE62" t="str">
        <f t="shared" si="4"/>
        <v>NA</v>
      </c>
      <c r="AF62" t="str">
        <f t="shared" si="5"/>
        <v>NA</v>
      </c>
      <c r="AH62" t="e">
        <f t="shared" si="13"/>
        <v>#N/A</v>
      </c>
      <c r="AI62" t="e">
        <f t="shared" si="14"/>
        <v>#N/A</v>
      </c>
      <c r="AK62">
        <v>53</v>
      </c>
      <c r="AL62">
        <f t="shared" si="6"/>
        <v>0</v>
      </c>
      <c r="AM62">
        <f t="shared" si="7"/>
        <v>0</v>
      </c>
      <c r="AO62">
        <v>53</v>
      </c>
      <c r="AP62">
        <f t="shared" si="11"/>
        <v>16</v>
      </c>
      <c r="AQ62">
        <f t="shared" si="12"/>
        <v>10</v>
      </c>
      <c r="AR62">
        <v>53</v>
      </c>
      <c r="AS62" s="9">
        <f t="shared" si="8"/>
        <v>1</v>
      </c>
      <c r="AT62" s="9">
        <f t="shared" si="9"/>
        <v>1</v>
      </c>
      <c r="AU62" s="9">
        <f t="shared" si="10"/>
        <v>0</v>
      </c>
    </row>
    <row r="63" spans="1:47" x14ac:dyDescent="0.25">
      <c r="A63">
        <v>54</v>
      </c>
      <c r="B63" s="3"/>
      <c r="C63" s="3"/>
      <c r="AC63" t="e">
        <f t="shared" si="2"/>
        <v>#N/A</v>
      </c>
      <c r="AD63" t="e">
        <f t="shared" si="3"/>
        <v>#N/A</v>
      </c>
      <c r="AE63" t="str">
        <f t="shared" si="4"/>
        <v>NA</v>
      </c>
      <c r="AF63" t="str">
        <f t="shared" si="5"/>
        <v>NA</v>
      </c>
      <c r="AH63" t="e">
        <f t="shared" si="13"/>
        <v>#N/A</v>
      </c>
      <c r="AI63" t="e">
        <f t="shared" si="14"/>
        <v>#N/A</v>
      </c>
      <c r="AK63">
        <v>54</v>
      </c>
      <c r="AL63">
        <f t="shared" si="6"/>
        <v>0</v>
      </c>
      <c r="AM63">
        <f t="shared" si="7"/>
        <v>0</v>
      </c>
      <c r="AO63">
        <v>54</v>
      </c>
      <c r="AP63">
        <f t="shared" si="11"/>
        <v>16</v>
      </c>
      <c r="AQ63">
        <f t="shared" si="12"/>
        <v>10</v>
      </c>
      <c r="AR63">
        <v>54</v>
      </c>
      <c r="AS63" s="9">
        <f t="shared" si="8"/>
        <v>1</v>
      </c>
      <c r="AT63" s="9">
        <f t="shared" si="9"/>
        <v>1</v>
      </c>
      <c r="AU63" s="9">
        <f t="shared" si="10"/>
        <v>0</v>
      </c>
    </row>
    <row r="64" spans="1:47" x14ac:dyDescent="0.25">
      <c r="A64">
        <v>55</v>
      </c>
      <c r="B64" s="3"/>
      <c r="C64" s="3"/>
      <c r="AC64" t="e">
        <f t="shared" si="2"/>
        <v>#N/A</v>
      </c>
      <c r="AD64" t="e">
        <f t="shared" si="3"/>
        <v>#N/A</v>
      </c>
      <c r="AE64" t="str">
        <f t="shared" si="4"/>
        <v>NA</v>
      </c>
      <c r="AF64" t="str">
        <f t="shared" si="5"/>
        <v>NA</v>
      </c>
      <c r="AH64" t="e">
        <f t="shared" si="13"/>
        <v>#N/A</v>
      </c>
      <c r="AI64" t="e">
        <f t="shared" si="14"/>
        <v>#N/A</v>
      </c>
      <c r="AK64">
        <v>55</v>
      </c>
      <c r="AL64">
        <f t="shared" si="6"/>
        <v>0</v>
      </c>
      <c r="AM64">
        <f t="shared" si="7"/>
        <v>0</v>
      </c>
      <c r="AO64">
        <v>55</v>
      </c>
      <c r="AP64">
        <f t="shared" si="11"/>
        <v>16</v>
      </c>
      <c r="AQ64">
        <f t="shared" si="12"/>
        <v>10</v>
      </c>
      <c r="AR64">
        <v>55</v>
      </c>
      <c r="AS64" s="9">
        <f t="shared" si="8"/>
        <v>1</v>
      </c>
      <c r="AT64" s="9">
        <f t="shared" si="9"/>
        <v>1</v>
      </c>
      <c r="AU64" s="9">
        <f t="shared" si="10"/>
        <v>0</v>
      </c>
    </row>
    <row r="65" spans="1:47" x14ac:dyDescent="0.25">
      <c r="A65">
        <v>56</v>
      </c>
      <c r="B65" s="3"/>
      <c r="C65" s="3"/>
      <c r="AC65" t="e">
        <f t="shared" si="2"/>
        <v>#N/A</v>
      </c>
      <c r="AD65" t="e">
        <f t="shared" si="3"/>
        <v>#N/A</v>
      </c>
      <c r="AE65" t="str">
        <f t="shared" si="4"/>
        <v>NA</v>
      </c>
      <c r="AF65" t="str">
        <f t="shared" si="5"/>
        <v>NA</v>
      </c>
      <c r="AH65" t="e">
        <f t="shared" si="13"/>
        <v>#N/A</v>
      </c>
      <c r="AI65" t="e">
        <f t="shared" si="14"/>
        <v>#N/A</v>
      </c>
      <c r="AK65">
        <v>56</v>
      </c>
      <c r="AL65">
        <f t="shared" si="6"/>
        <v>0</v>
      </c>
      <c r="AM65">
        <f t="shared" si="7"/>
        <v>0</v>
      </c>
      <c r="AO65">
        <v>56</v>
      </c>
      <c r="AP65">
        <f t="shared" si="11"/>
        <v>16</v>
      </c>
      <c r="AQ65">
        <f t="shared" si="12"/>
        <v>10</v>
      </c>
      <c r="AR65">
        <v>56</v>
      </c>
      <c r="AS65" s="9">
        <f t="shared" si="8"/>
        <v>1</v>
      </c>
      <c r="AT65" s="9">
        <f t="shared" si="9"/>
        <v>1</v>
      </c>
      <c r="AU65" s="9">
        <f t="shared" si="10"/>
        <v>0</v>
      </c>
    </row>
    <row r="66" spans="1:47" x14ac:dyDescent="0.25">
      <c r="A66">
        <v>57</v>
      </c>
      <c r="B66" s="3"/>
      <c r="C66" s="3"/>
      <c r="AC66" t="e">
        <f t="shared" si="2"/>
        <v>#N/A</v>
      </c>
      <c r="AD66" t="e">
        <f t="shared" si="3"/>
        <v>#N/A</v>
      </c>
      <c r="AE66" t="str">
        <f t="shared" si="4"/>
        <v>NA</v>
      </c>
      <c r="AF66" t="str">
        <f t="shared" si="5"/>
        <v>NA</v>
      </c>
      <c r="AH66" t="e">
        <f t="shared" si="13"/>
        <v>#N/A</v>
      </c>
      <c r="AI66" t="e">
        <f t="shared" si="14"/>
        <v>#N/A</v>
      </c>
      <c r="AK66">
        <v>57</v>
      </c>
      <c r="AL66">
        <f t="shared" si="6"/>
        <v>0</v>
      </c>
      <c r="AM66">
        <f t="shared" si="7"/>
        <v>0</v>
      </c>
      <c r="AO66">
        <v>57</v>
      </c>
      <c r="AP66">
        <f t="shared" si="11"/>
        <v>16</v>
      </c>
      <c r="AQ66">
        <f t="shared" si="12"/>
        <v>10</v>
      </c>
      <c r="AR66">
        <v>57</v>
      </c>
      <c r="AS66" s="9">
        <f t="shared" si="8"/>
        <v>1</v>
      </c>
      <c r="AT66" s="9">
        <f t="shared" si="9"/>
        <v>1</v>
      </c>
      <c r="AU66" s="9">
        <f t="shared" si="10"/>
        <v>0</v>
      </c>
    </row>
    <row r="67" spans="1:47" x14ac:dyDescent="0.25">
      <c r="A67">
        <v>58</v>
      </c>
      <c r="B67" s="3"/>
      <c r="C67" s="3"/>
      <c r="AC67" t="e">
        <f t="shared" si="2"/>
        <v>#N/A</v>
      </c>
      <c r="AD67" t="e">
        <f t="shared" si="3"/>
        <v>#N/A</v>
      </c>
      <c r="AE67" t="str">
        <f t="shared" si="4"/>
        <v>NA</v>
      </c>
      <c r="AF67" t="str">
        <f t="shared" si="5"/>
        <v>NA</v>
      </c>
      <c r="AH67" t="e">
        <f t="shared" si="13"/>
        <v>#N/A</v>
      </c>
      <c r="AI67" t="e">
        <f t="shared" si="14"/>
        <v>#N/A</v>
      </c>
      <c r="AK67">
        <v>58</v>
      </c>
      <c r="AL67">
        <f t="shared" si="6"/>
        <v>0</v>
      </c>
      <c r="AM67">
        <f t="shared" si="7"/>
        <v>0</v>
      </c>
      <c r="AO67">
        <v>58</v>
      </c>
      <c r="AP67">
        <f t="shared" si="11"/>
        <v>16</v>
      </c>
      <c r="AQ67">
        <f t="shared" si="12"/>
        <v>10</v>
      </c>
      <c r="AR67">
        <v>58</v>
      </c>
      <c r="AS67" s="9">
        <f t="shared" si="8"/>
        <v>1</v>
      </c>
      <c r="AT67" s="9">
        <f t="shared" si="9"/>
        <v>1</v>
      </c>
      <c r="AU67" s="9">
        <f t="shared" si="10"/>
        <v>0</v>
      </c>
    </row>
    <row r="68" spans="1:47" x14ac:dyDescent="0.25">
      <c r="A68">
        <v>59</v>
      </c>
      <c r="B68" s="3"/>
      <c r="C68" s="3"/>
      <c r="AC68" t="e">
        <f t="shared" si="2"/>
        <v>#N/A</v>
      </c>
      <c r="AD68" t="e">
        <f t="shared" si="3"/>
        <v>#N/A</v>
      </c>
      <c r="AE68" t="str">
        <f t="shared" si="4"/>
        <v>NA</v>
      </c>
      <c r="AF68" t="str">
        <f t="shared" si="5"/>
        <v>NA</v>
      </c>
      <c r="AH68" t="e">
        <f t="shared" si="13"/>
        <v>#N/A</v>
      </c>
      <c r="AI68" t="e">
        <f t="shared" si="14"/>
        <v>#N/A</v>
      </c>
      <c r="AK68">
        <v>59</v>
      </c>
      <c r="AL68">
        <f t="shared" si="6"/>
        <v>0</v>
      </c>
      <c r="AM68">
        <f t="shared" si="7"/>
        <v>0</v>
      </c>
      <c r="AO68">
        <v>59</v>
      </c>
      <c r="AP68">
        <f t="shared" si="11"/>
        <v>16</v>
      </c>
      <c r="AQ68">
        <f t="shared" si="12"/>
        <v>10</v>
      </c>
      <c r="AR68">
        <v>59</v>
      </c>
      <c r="AS68" s="9">
        <f t="shared" si="8"/>
        <v>1</v>
      </c>
      <c r="AT68" s="9">
        <f t="shared" si="9"/>
        <v>1</v>
      </c>
      <c r="AU68" s="9">
        <f t="shared" si="10"/>
        <v>0</v>
      </c>
    </row>
    <row r="69" spans="1:47" x14ac:dyDescent="0.25">
      <c r="A69">
        <v>60</v>
      </c>
      <c r="B69" s="3"/>
      <c r="C69" s="3"/>
      <c r="AC69" t="e">
        <f t="shared" si="2"/>
        <v>#N/A</v>
      </c>
      <c r="AD69" t="e">
        <f t="shared" si="3"/>
        <v>#N/A</v>
      </c>
      <c r="AE69" t="str">
        <f t="shared" si="4"/>
        <v>NA</v>
      </c>
      <c r="AF69" t="str">
        <f t="shared" si="5"/>
        <v>NA</v>
      </c>
      <c r="AH69" t="e">
        <f t="shared" si="13"/>
        <v>#N/A</v>
      </c>
      <c r="AI69" t="e">
        <f t="shared" si="14"/>
        <v>#N/A</v>
      </c>
      <c r="AK69">
        <v>60</v>
      </c>
      <c r="AL69">
        <f t="shared" si="6"/>
        <v>0</v>
      </c>
      <c r="AM69">
        <f t="shared" si="7"/>
        <v>0</v>
      </c>
      <c r="AO69">
        <v>60</v>
      </c>
      <c r="AP69">
        <f t="shared" si="11"/>
        <v>16</v>
      </c>
      <c r="AQ69">
        <f t="shared" si="12"/>
        <v>10</v>
      </c>
      <c r="AR69">
        <v>60</v>
      </c>
      <c r="AS69" s="9">
        <f t="shared" si="8"/>
        <v>1</v>
      </c>
      <c r="AT69" s="9">
        <f t="shared" si="9"/>
        <v>1</v>
      </c>
      <c r="AU69" s="9">
        <f t="shared" si="10"/>
        <v>0</v>
      </c>
    </row>
    <row r="70" spans="1:47" x14ac:dyDescent="0.25">
      <c r="A70">
        <v>61</v>
      </c>
      <c r="B70" s="3"/>
      <c r="C70" s="3"/>
      <c r="AC70" t="e">
        <f t="shared" si="2"/>
        <v>#N/A</v>
      </c>
      <c r="AD70" t="e">
        <f t="shared" si="3"/>
        <v>#N/A</v>
      </c>
      <c r="AE70" t="str">
        <f t="shared" si="4"/>
        <v>NA</v>
      </c>
      <c r="AF70" t="str">
        <f t="shared" si="5"/>
        <v>NA</v>
      </c>
      <c r="AH70" t="e">
        <f t="shared" si="13"/>
        <v>#N/A</v>
      </c>
      <c r="AI70" t="e">
        <f t="shared" si="14"/>
        <v>#N/A</v>
      </c>
      <c r="AK70">
        <v>61</v>
      </c>
      <c r="AL70">
        <f t="shared" si="6"/>
        <v>0</v>
      </c>
      <c r="AM70">
        <f t="shared" si="7"/>
        <v>0</v>
      </c>
      <c r="AO70">
        <v>61</v>
      </c>
      <c r="AP70">
        <f t="shared" si="11"/>
        <v>16</v>
      </c>
      <c r="AQ70">
        <f t="shared" si="12"/>
        <v>10</v>
      </c>
      <c r="AR70">
        <v>61</v>
      </c>
      <c r="AS70" s="9">
        <f t="shared" si="8"/>
        <v>1</v>
      </c>
      <c r="AT70" s="9">
        <f t="shared" si="9"/>
        <v>1</v>
      </c>
      <c r="AU70" s="9">
        <f t="shared" si="10"/>
        <v>0</v>
      </c>
    </row>
    <row r="71" spans="1:47" x14ac:dyDescent="0.25">
      <c r="A71">
        <v>62</v>
      </c>
      <c r="B71" s="3"/>
      <c r="C71" s="3"/>
      <c r="AC71" t="e">
        <f t="shared" si="2"/>
        <v>#N/A</v>
      </c>
      <c r="AD71" t="e">
        <f t="shared" si="3"/>
        <v>#N/A</v>
      </c>
      <c r="AE71" t="str">
        <f t="shared" si="4"/>
        <v>NA</v>
      </c>
      <c r="AF71" t="str">
        <f t="shared" si="5"/>
        <v>NA</v>
      </c>
      <c r="AH71" t="e">
        <f t="shared" si="13"/>
        <v>#N/A</v>
      </c>
      <c r="AI71" t="e">
        <f t="shared" si="14"/>
        <v>#N/A</v>
      </c>
      <c r="AK71">
        <v>62</v>
      </c>
      <c r="AL71">
        <f t="shared" si="6"/>
        <v>0</v>
      </c>
      <c r="AM71">
        <f t="shared" si="7"/>
        <v>0</v>
      </c>
      <c r="AO71">
        <v>62</v>
      </c>
      <c r="AP71">
        <f t="shared" si="11"/>
        <v>16</v>
      </c>
      <c r="AQ71">
        <f t="shared" si="12"/>
        <v>10</v>
      </c>
      <c r="AR71">
        <v>62</v>
      </c>
      <c r="AS71" s="9">
        <f t="shared" si="8"/>
        <v>1</v>
      </c>
      <c r="AT71" s="9">
        <f t="shared" si="9"/>
        <v>1</v>
      </c>
      <c r="AU71" s="9">
        <f t="shared" si="10"/>
        <v>0</v>
      </c>
    </row>
    <row r="72" spans="1:47" x14ac:dyDescent="0.25">
      <c r="A72">
        <v>63</v>
      </c>
      <c r="B72" s="3"/>
      <c r="C72" s="3"/>
      <c r="AC72" t="e">
        <f t="shared" si="2"/>
        <v>#N/A</v>
      </c>
      <c r="AD72" t="e">
        <f t="shared" si="3"/>
        <v>#N/A</v>
      </c>
      <c r="AE72" t="str">
        <f t="shared" si="4"/>
        <v>NA</v>
      </c>
      <c r="AF72" t="str">
        <f t="shared" si="5"/>
        <v>NA</v>
      </c>
      <c r="AH72" t="e">
        <f t="shared" si="13"/>
        <v>#N/A</v>
      </c>
      <c r="AI72" t="e">
        <f t="shared" si="14"/>
        <v>#N/A</v>
      </c>
      <c r="AK72">
        <v>63</v>
      </c>
      <c r="AL72">
        <f t="shared" si="6"/>
        <v>0</v>
      </c>
      <c r="AM72">
        <f t="shared" si="7"/>
        <v>0</v>
      </c>
      <c r="AO72">
        <v>63</v>
      </c>
      <c r="AP72">
        <f t="shared" si="11"/>
        <v>16</v>
      </c>
      <c r="AQ72">
        <f t="shared" si="12"/>
        <v>10</v>
      </c>
      <c r="AR72">
        <v>63</v>
      </c>
      <c r="AS72" s="9">
        <f t="shared" si="8"/>
        <v>1</v>
      </c>
      <c r="AT72" s="9">
        <f t="shared" si="9"/>
        <v>1</v>
      </c>
      <c r="AU72" s="9">
        <f t="shared" si="10"/>
        <v>0</v>
      </c>
    </row>
    <row r="73" spans="1:47" x14ac:dyDescent="0.25">
      <c r="A73">
        <v>64</v>
      </c>
      <c r="B73" s="3"/>
      <c r="C73" s="3"/>
      <c r="AC73" t="e">
        <f t="shared" si="2"/>
        <v>#N/A</v>
      </c>
      <c r="AD73" t="e">
        <f t="shared" si="3"/>
        <v>#N/A</v>
      </c>
      <c r="AE73" t="str">
        <f t="shared" si="4"/>
        <v>NA</v>
      </c>
      <c r="AF73" t="str">
        <f t="shared" si="5"/>
        <v>NA</v>
      </c>
      <c r="AH73" t="e">
        <f t="shared" si="13"/>
        <v>#N/A</v>
      </c>
      <c r="AI73" t="e">
        <f t="shared" si="14"/>
        <v>#N/A</v>
      </c>
      <c r="AK73">
        <v>64</v>
      </c>
      <c r="AL73">
        <f t="shared" si="6"/>
        <v>0</v>
      </c>
      <c r="AM73">
        <f t="shared" si="7"/>
        <v>0</v>
      </c>
      <c r="AO73">
        <v>64</v>
      </c>
      <c r="AP73">
        <f t="shared" si="11"/>
        <v>16</v>
      </c>
      <c r="AQ73">
        <f t="shared" si="12"/>
        <v>10</v>
      </c>
      <c r="AR73">
        <v>64</v>
      </c>
      <c r="AS73" s="9">
        <f t="shared" si="8"/>
        <v>1</v>
      </c>
      <c r="AT73" s="9">
        <f t="shared" si="9"/>
        <v>1</v>
      </c>
      <c r="AU73" s="9">
        <f t="shared" si="10"/>
        <v>0</v>
      </c>
    </row>
    <row r="74" spans="1:47" x14ac:dyDescent="0.25">
      <c r="A74">
        <v>65</v>
      </c>
      <c r="B74" s="3"/>
      <c r="C74" s="3"/>
      <c r="AC74" t="e">
        <f t="shared" si="2"/>
        <v>#N/A</v>
      </c>
      <c r="AD74" t="e">
        <f t="shared" si="3"/>
        <v>#N/A</v>
      </c>
      <c r="AE74" t="str">
        <f t="shared" si="4"/>
        <v>NA</v>
      </c>
      <c r="AF74" t="str">
        <f t="shared" si="5"/>
        <v>NA</v>
      </c>
      <c r="AH74" t="e">
        <f t="shared" ref="AH74:AH109" si="15">RANK(B74,$B$10:$C$109,1)</f>
        <v>#N/A</v>
      </c>
      <c r="AI74" t="e">
        <f t="shared" ref="AI74:AI109" si="16">RANK(C74,$B$10:$C$109,1)</f>
        <v>#N/A</v>
      </c>
      <c r="AK74">
        <v>65</v>
      </c>
      <c r="AL74">
        <f t="shared" si="6"/>
        <v>0</v>
      </c>
      <c r="AM74">
        <f t="shared" si="7"/>
        <v>0</v>
      </c>
      <c r="AO74">
        <v>65</v>
      </c>
      <c r="AP74">
        <f t="shared" si="11"/>
        <v>16</v>
      </c>
      <c r="AQ74">
        <f t="shared" si="12"/>
        <v>10</v>
      </c>
      <c r="AR74">
        <v>65</v>
      </c>
      <c r="AS74" s="9">
        <f t="shared" si="8"/>
        <v>1</v>
      </c>
      <c r="AT74" s="9">
        <f t="shared" si="9"/>
        <v>1</v>
      </c>
      <c r="AU74" s="9">
        <f t="shared" si="10"/>
        <v>0</v>
      </c>
    </row>
    <row r="75" spans="1:47" x14ac:dyDescent="0.25">
      <c r="A75">
        <v>66</v>
      </c>
      <c r="B75" s="3"/>
      <c r="C75" s="3"/>
      <c r="AC75" t="e">
        <f t="shared" ref="AC75:AC109" si="17">_xlfn.RANK.AVG(B75,$B$10:$C$109,1)</f>
        <v>#N/A</v>
      </c>
      <c r="AD75" t="e">
        <f t="shared" ref="AD75:AD109" si="18">_xlfn.RANK.AVG(C75,$B$10:$C$109,1)</f>
        <v>#N/A</v>
      </c>
      <c r="AE75" t="str">
        <f t="shared" ref="AE75:AE109" si="19">IFERROR(AC75,"NA")</f>
        <v>NA</v>
      </c>
      <c r="AF75" t="str">
        <f t="shared" ref="AF75:AF109" si="20">IFERROR(AD75,"NA")</f>
        <v>NA</v>
      </c>
      <c r="AH75" t="e">
        <f t="shared" si="15"/>
        <v>#N/A</v>
      </c>
      <c r="AI75" t="e">
        <f t="shared" si="16"/>
        <v>#N/A</v>
      </c>
      <c r="AK75">
        <v>66</v>
      </c>
      <c r="AL75">
        <f t="shared" ref="AL75:AL138" si="21">COUNTIF(AH$10:AH$109,AK75)</f>
        <v>0</v>
      </c>
      <c r="AM75">
        <f t="shared" ref="AM75:AM138" si="22">COUNTIF(AI$10:AI$109,AK75)</f>
        <v>0</v>
      </c>
      <c r="AO75">
        <v>66</v>
      </c>
      <c r="AP75">
        <f t="shared" si="11"/>
        <v>16</v>
      </c>
      <c r="AQ75">
        <f t="shared" si="12"/>
        <v>10</v>
      </c>
      <c r="AR75">
        <v>66</v>
      </c>
      <c r="AS75" s="9">
        <f t="shared" ref="AS75:AS138" si="23">AP75/AP$209</f>
        <v>1</v>
      </c>
      <c r="AT75" s="9">
        <f t="shared" ref="AT75:AT138" si="24">AQ75/AQ$209</f>
        <v>1</v>
      </c>
      <c r="AU75" s="9">
        <f t="shared" ref="AU75:AU138" si="25">AS75-AT75</f>
        <v>0</v>
      </c>
    </row>
    <row r="76" spans="1:47" x14ac:dyDescent="0.25">
      <c r="A76">
        <v>67</v>
      </c>
      <c r="B76" s="3"/>
      <c r="C76" s="3"/>
      <c r="AC76" t="e">
        <f t="shared" si="17"/>
        <v>#N/A</v>
      </c>
      <c r="AD76" t="e">
        <f t="shared" si="18"/>
        <v>#N/A</v>
      </c>
      <c r="AE76" t="str">
        <f t="shared" si="19"/>
        <v>NA</v>
      </c>
      <c r="AF76" t="str">
        <f t="shared" si="20"/>
        <v>NA</v>
      </c>
      <c r="AH76" t="e">
        <f t="shared" si="15"/>
        <v>#N/A</v>
      </c>
      <c r="AI76" t="e">
        <f t="shared" si="16"/>
        <v>#N/A</v>
      </c>
      <c r="AK76">
        <v>67</v>
      </c>
      <c r="AL76">
        <f t="shared" si="21"/>
        <v>0</v>
      </c>
      <c r="AM76">
        <f t="shared" si="22"/>
        <v>0</v>
      </c>
      <c r="AO76">
        <v>67</v>
      </c>
      <c r="AP76">
        <f t="shared" ref="AP76:AP139" si="26">AL76+AP75</f>
        <v>16</v>
      </c>
      <c r="AQ76">
        <f t="shared" ref="AQ76:AQ139" si="27">AM76+AQ75</f>
        <v>10</v>
      </c>
      <c r="AR76">
        <v>67</v>
      </c>
      <c r="AS76" s="9">
        <f t="shared" si="23"/>
        <v>1</v>
      </c>
      <c r="AT76" s="9">
        <f t="shared" si="24"/>
        <v>1</v>
      </c>
      <c r="AU76" s="9">
        <f t="shared" si="25"/>
        <v>0</v>
      </c>
    </row>
    <row r="77" spans="1:47" x14ac:dyDescent="0.25">
      <c r="A77">
        <v>68</v>
      </c>
      <c r="B77" s="3"/>
      <c r="C77" s="3"/>
      <c r="AC77" t="e">
        <f t="shared" si="17"/>
        <v>#N/A</v>
      </c>
      <c r="AD77" t="e">
        <f t="shared" si="18"/>
        <v>#N/A</v>
      </c>
      <c r="AE77" t="str">
        <f t="shared" si="19"/>
        <v>NA</v>
      </c>
      <c r="AF77" t="str">
        <f t="shared" si="20"/>
        <v>NA</v>
      </c>
      <c r="AH77" t="e">
        <f t="shared" si="15"/>
        <v>#N/A</v>
      </c>
      <c r="AI77" t="e">
        <f t="shared" si="16"/>
        <v>#N/A</v>
      </c>
      <c r="AK77">
        <v>68</v>
      </c>
      <c r="AL77">
        <f t="shared" si="21"/>
        <v>0</v>
      </c>
      <c r="AM77">
        <f t="shared" si="22"/>
        <v>0</v>
      </c>
      <c r="AO77">
        <v>68</v>
      </c>
      <c r="AP77">
        <f t="shared" si="26"/>
        <v>16</v>
      </c>
      <c r="AQ77">
        <f t="shared" si="27"/>
        <v>10</v>
      </c>
      <c r="AR77">
        <v>68</v>
      </c>
      <c r="AS77" s="9">
        <f t="shared" si="23"/>
        <v>1</v>
      </c>
      <c r="AT77" s="9">
        <f t="shared" si="24"/>
        <v>1</v>
      </c>
      <c r="AU77" s="9">
        <f t="shared" si="25"/>
        <v>0</v>
      </c>
    </row>
    <row r="78" spans="1:47" x14ac:dyDescent="0.25">
      <c r="A78">
        <v>69</v>
      </c>
      <c r="B78" s="3"/>
      <c r="C78" s="3"/>
      <c r="AC78" t="e">
        <f t="shared" si="17"/>
        <v>#N/A</v>
      </c>
      <c r="AD78" t="e">
        <f t="shared" si="18"/>
        <v>#N/A</v>
      </c>
      <c r="AE78" t="str">
        <f t="shared" si="19"/>
        <v>NA</v>
      </c>
      <c r="AF78" t="str">
        <f t="shared" si="20"/>
        <v>NA</v>
      </c>
      <c r="AH78" t="e">
        <f t="shared" si="15"/>
        <v>#N/A</v>
      </c>
      <c r="AI78" t="e">
        <f t="shared" si="16"/>
        <v>#N/A</v>
      </c>
      <c r="AK78">
        <v>69</v>
      </c>
      <c r="AL78">
        <f t="shared" si="21"/>
        <v>0</v>
      </c>
      <c r="AM78">
        <f t="shared" si="22"/>
        <v>0</v>
      </c>
      <c r="AO78">
        <v>69</v>
      </c>
      <c r="AP78">
        <f t="shared" si="26"/>
        <v>16</v>
      </c>
      <c r="AQ78">
        <f t="shared" si="27"/>
        <v>10</v>
      </c>
      <c r="AR78">
        <v>69</v>
      </c>
      <c r="AS78" s="9">
        <f t="shared" si="23"/>
        <v>1</v>
      </c>
      <c r="AT78" s="9">
        <f t="shared" si="24"/>
        <v>1</v>
      </c>
      <c r="AU78" s="9">
        <f t="shared" si="25"/>
        <v>0</v>
      </c>
    </row>
    <row r="79" spans="1:47" x14ac:dyDescent="0.25">
      <c r="A79">
        <v>70</v>
      </c>
      <c r="B79" s="3"/>
      <c r="C79" s="3"/>
      <c r="AC79" t="e">
        <f t="shared" si="17"/>
        <v>#N/A</v>
      </c>
      <c r="AD79" t="e">
        <f t="shared" si="18"/>
        <v>#N/A</v>
      </c>
      <c r="AE79" t="str">
        <f t="shared" si="19"/>
        <v>NA</v>
      </c>
      <c r="AF79" t="str">
        <f t="shared" si="20"/>
        <v>NA</v>
      </c>
      <c r="AH79" t="e">
        <f t="shared" si="15"/>
        <v>#N/A</v>
      </c>
      <c r="AI79" t="e">
        <f t="shared" si="16"/>
        <v>#N/A</v>
      </c>
      <c r="AK79">
        <v>70</v>
      </c>
      <c r="AL79">
        <f t="shared" si="21"/>
        <v>0</v>
      </c>
      <c r="AM79">
        <f t="shared" si="22"/>
        <v>0</v>
      </c>
      <c r="AO79">
        <v>70</v>
      </c>
      <c r="AP79">
        <f t="shared" si="26"/>
        <v>16</v>
      </c>
      <c r="AQ79">
        <f t="shared" si="27"/>
        <v>10</v>
      </c>
      <c r="AR79">
        <v>70</v>
      </c>
      <c r="AS79" s="9">
        <f t="shared" si="23"/>
        <v>1</v>
      </c>
      <c r="AT79" s="9">
        <f t="shared" si="24"/>
        <v>1</v>
      </c>
      <c r="AU79" s="9">
        <f t="shared" si="25"/>
        <v>0</v>
      </c>
    </row>
    <row r="80" spans="1:47" x14ac:dyDescent="0.25">
      <c r="A80">
        <v>71</v>
      </c>
      <c r="B80" s="3"/>
      <c r="C80" s="3"/>
      <c r="AC80" t="e">
        <f t="shared" si="17"/>
        <v>#N/A</v>
      </c>
      <c r="AD80" t="e">
        <f t="shared" si="18"/>
        <v>#N/A</v>
      </c>
      <c r="AE80" t="str">
        <f t="shared" si="19"/>
        <v>NA</v>
      </c>
      <c r="AF80" t="str">
        <f t="shared" si="20"/>
        <v>NA</v>
      </c>
      <c r="AH80" t="e">
        <f t="shared" si="15"/>
        <v>#N/A</v>
      </c>
      <c r="AI80" t="e">
        <f t="shared" si="16"/>
        <v>#N/A</v>
      </c>
      <c r="AK80">
        <v>71</v>
      </c>
      <c r="AL80">
        <f t="shared" si="21"/>
        <v>0</v>
      </c>
      <c r="AM80">
        <f t="shared" si="22"/>
        <v>0</v>
      </c>
      <c r="AO80">
        <v>71</v>
      </c>
      <c r="AP80">
        <f t="shared" si="26"/>
        <v>16</v>
      </c>
      <c r="AQ80">
        <f t="shared" si="27"/>
        <v>10</v>
      </c>
      <c r="AR80">
        <v>71</v>
      </c>
      <c r="AS80" s="9">
        <f t="shared" si="23"/>
        <v>1</v>
      </c>
      <c r="AT80" s="9">
        <f t="shared" si="24"/>
        <v>1</v>
      </c>
      <c r="AU80" s="9">
        <f t="shared" si="25"/>
        <v>0</v>
      </c>
    </row>
    <row r="81" spans="1:47" x14ac:dyDescent="0.25">
      <c r="A81">
        <v>72</v>
      </c>
      <c r="B81" s="3"/>
      <c r="C81" s="3"/>
      <c r="AC81" t="e">
        <f t="shared" si="17"/>
        <v>#N/A</v>
      </c>
      <c r="AD81" t="e">
        <f t="shared" si="18"/>
        <v>#N/A</v>
      </c>
      <c r="AE81" t="str">
        <f t="shared" si="19"/>
        <v>NA</v>
      </c>
      <c r="AF81" t="str">
        <f t="shared" si="20"/>
        <v>NA</v>
      </c>
      <c r="AH81" t="e">
        <f t="shared" si="15"/>
        <v>#N/A</v>
      </c>
      <c r="AI81" t="e">
        <f t="shared" si="16"/>
        <v>#N/A</v>
      </c>
      <c r="AK81">
        <v>72</v>
      </c>
      <c r="AL81">
        <f t="shared" si="21"/>
        <v>0</v>
      </c>
      <c r="AM81">
        <f t="shared" si="22"/>
        <v>0</v>
      </c>
      <c r="AO81">
        <v>72</v>
      </c>
      <c r="AP81">
        <f t="shared" si="26"/>
        <v>16</v>
      </c>
      <c r="AQ81">
        <f t="shared" si="27"/>
        <v>10</v>
      </c>
      <c r="AR81">
        <v>72</v>
      </c>
      <c r="AS81" s="9">
        <f t="shared" si="23"/>
        <v>1</v>
      </c>
      <c r="AT81" s="9">
        <f t="shared" si="24"/>
        <v>1</v>
      </c>
      <c r="AU81" s="9">
        <f t="shared" si="25"/>
        <v>0</v>
      </c>
    </row>
    <row r="82" spans="1:47" x14ac:dyDescent="0.25">
      <c r="A82">
        <v>73</v>
      </c>
      <c r="B82" s="3"/>
      <c r="C82" s="3"/>
      <c r="AC82" t="e">
        <f t="shared" si="17"/>
        <v>#N/A</v>
      </c>
      <c r="AD82" t="e">
        <f t="shared" si="18"/>
        <v>#N/A</v>
      </c>
      <c r="AE82" t="str">
        <f t="shared" si="19"/>
        <v>NA</v>
      </c>
      <c r="AF82" t="str">
        <f t="shared" si="20"/>
        <v>NA</v>
      </c>
      <c r="AH82" t="e">
        <f t="shared" si="15"/>
        <v>#N/A</v>
      </c>
      <c r="AI82" t="e">
        <f t="shared" si="16"/>
        <v>#N/A</v>
      </c>
      <c r="AK82">
        <v>73</v>
      </c>
      <c r="AL82">
        <f t="shared" si="21"/>
        <v>0</v>
      </c>
      <c r="AM82">
        <f t="shared" si="22"/>
        <v>0</v>
      </c>
      <c r="AO82">
        <v>73</v>
      </c>
      <c r="AP82">
        <f t="shared" si="26"/>
        <v>16</v>
      </c>
      <c r="AQ82">
        <f t="shared" si="27"/>
        <v>10</v>
      </c>
      <c r="AR82">
        <v>73</v>
      </c>
      <c r="AS82" s="9">
        <f t="shared" si="23"/>
        <v>1</v>
      </c>
      <c r="AT82" s="9">
        <f t="shared" si="24"/>
        <v>1</v>
      </c>
      <c r="AU82" s="9">
        <f t="shared" si="25"/>
        <v>0</v>
      </c>
    </row>
    <row r="83" spans="1:47" x14ac:dyDescent="0.25">
      <c r="A83">
        <v>74</v>
      </c>
      <c r="B83" s="3"/>
      <c r="C83" s="3"/>
      <c r="AC83" t="e">
        <f t="shared" si="17"/>
        <v>#N/A</v>
      </c>
      <c r="AD83" t="e">
        <f t="shared" si="18"/>
        <v>#N/A</v>
      </c>
      <c r="AE83" t="str">
        <f t="shared" si="19"/>
        <v>NA</v>
      </c>
      <c r="AF83" t="str">
        <f t="shared" si="20"/>
        <v>NA</v>
      </c>
      <c r="AH83" t="e">
        <f t="shared" si="15"/>
        <v>#N/A</v>
      </c>
      <c r="AI83" t="e">
        <f t="shared" si="16"/>
        <v>#N/A</v>
      </c>
      <c r="AK83">
        <v>74</v>
      </c>
      <c r="AL83">
        <f t="shared" si="21"/>
        <v>0</v>
      </c>
      <c r="AM83">
        <f t="shared" si="22"/>
        <v>0</v>
      </c>
      <c r="AO83">
        <v>74</v>
      </c>
      <c r="AP83">
        <f t="shared" si="26"/>
        <v>16</v>
      </c>
      <c r="AQ83">
        <f t="shared" si="27"/>
        <v>10</v>
      </c>
      <c r="AR83">
        <v>74</v>
      </c>
      <c r="AS83" s="9">
        <f t="shared" si="23"/>
        <v>1</v>
      </c>
      <c r="AT83" s="9">
        <f t="shared" si="24"/>
        <v>1</v>
      </c>
      <c r="AU83" s="9">
        <f t="shared" si="25"/>
        <v>0</v>
      </c>
    </row>
    <row r="84" spans="1:47" x14ac:dyDescent="0.25">
      <c r="A84">
        <v>75</v>
      </c>
      <c r="B84" s="3"/>
      <c r="C84" s="3"/>
      <c r="AC84" t="e">
        <f t="shared" si="17"/>
        <v>#N/A</v>
      </c>
      <c r="AD84" t="e">
        <f t="shared" si="18"/>
        <v>#N/A</v>
      </c>
      <c r="AE84" t="str">
        <f t="shared" si="19"/>
        <v>NA</v>
      </c>
      <c r="AF84" t="str">
        <f t="shared" si="20"/>
        <v>NA</v>
      </c>
      <c r="AH84" t="e">
        <f t="shared" si="15"/>
        <v>#N/A</v>
      </c>
      <c r="AI84" t="e">
        <f t="shared" si="16"/>
        <v>#N/A</v>
      </c>
      <c r="AK84">
        <v>75</v>
      </c>
      <c r="AL84">
        <f t="shared" si="21"/>
        <v>0</v>
      </c>
      <c r="AM84">
        <f t="shared" si="22"/>
        <v>0</v>
      </c>
      <c r="AO84">
        <v>75</v>
      </c>
      <c r="AP84">
        <f t="shared" si="26"/>
        <v>16</v>
      </c>
      <c r="AQ84">
        <f t="shared" si="27"/>
        <v>10</v>
      </c>
      <c r="AR84">
        <v>75</v>
      </c>
      <c r="AS84" s="9">
        <f t="shared" si="23"/>
        <v>1</v>
      </c>
      <c r="AT84" s="9">
        <f t="shared" si="24"/>
        <v>1</v>
      </c>
      <c r="AU84" s="9">
        <f t="shared" si="25"/>
        <v>0</v>
      </c>
    </row>
    <row r="85" spans="1:47" x14ac:dyDescent="0.25">
      <c r="A85">
        <v>76</v>
      </c>
      <c r="B85" s="3"/>
      <c r="C85" s="3"/>
      <c r="AC85" t="e">
        <f t="shared" si="17"/>
        <v>#N/A</v>
      </c>
      <c r="AD85" t="e">
        <f t="shared" si="18"/>
        <v>#N/A</v>
      </c>
      <c r="AE85" t="str">
        <f t="shared" si="19"/>
        <v>NA</v>
      </c>
      <c r="AF85" t="str">
        <f t="shared" si="20"/>
        <v>NA</v>
      </c>
      <c r="AH85" t="e">
        <f t="shared" si="15"/>
        <v>#N/A</v>
      </c>
      <c r="AI85" t="e">
        <f t="shared" si="16"/>
        <v>#N/A</v>
      </c>
      <c r="AK85">
        <v>76</v>
      </c>
      <c r="AL85">
        <f t="shared" si="21"/>
        <v>0</v>
      </c>
      <c r="AM85">
        <f t="shared" si="22"/>
        <v>0</v>
      </c>
      <c r="AO85">
        <v>76</v>
      </c>
      <c r="AP85">
        <f t="shared" si="26"/>
        <v>16</v>
      </c>
      <c r="AQ85">
        <f t="shared" si="27"/>
        <v>10</v>
      </c>
      <c r="AR85">
        <v>76</v>
      </c>
      <c r="AS85" s="9">
        <f t="shared" si="23"/>
        <v>1</v>
      </c>
      <c r="AT85" s="9">
        <f t="shared" si="24"/>
        <v>1</v>
      </c>
      <c r="AU85" s="9">
        <f t="shared" si="25"/>
        <v>0</v>
      </c>
    </row>
    <row r="86" spans="1:47" x14ac:dyDescent="0.25">
      <c r="A86">
        <v>77</v>
      </c>
      <c r="B86" s="3"/>
      <c r="C86" s="3"/>
      <c r="AC86" t="e">
        <f t="shared" si="17"/>
        <v>#N/A</v>
      </c>
      <c r="AD86" t="e">
        <f t="shared" si="18"/>
        <v>#N/A</v>
      </c>
      <c r="AE86" t="str">
        <f t="shared" si="19"/>
        <v>NA</v>
      </c>
      <c r="AF86" t="str">
        <f t="shared" si="20"/>
        <v>NA</v>
      </c>
      <c r="AH86" t="e">
        <f t="shared" si="15"/>
        <v>#N/A</v>
      </c>
      <c r="AI86" t="e">
        <f t="shared" si="16"/>
        <v>#N/A</v>
      </c>
      <c r="AK86">
        <v>77</v>
      </c>
      <c r="AL86">
        <f t="shared" si="21"/>
        <v>0</v>
      </c>
      <c r="AM86">
        <f t="shared" si="22"/>
        <v>0</v>
      </c>
      <c r="AO86">
        <v>77</v>
      </c>
      <c r="AP86">
        <f t="shared" si="26"/>
        <v>16</v>
      </c>
      <c r="AQ86">
        <f t="shared" si="27"/>
        <v>10</v>
      </c>
      <c r="AR86">
        <v>77</v>
      </c>
      <c r="AS86" s="9">
        <f t="shared" si="23"/>
        <v>1</v>
      </c>
      <c r="AT86" s="9">
        <f t="shared" si="24"/>
        <v>1</v>
      </c>
      <c r="AU86" s="9">
        <f t="shared" si="25"/>
        <v>0</v>
      </c>
    </row>
    <row r="87" spans="1:47" x14ac:dyDescent="0.25">
      <c r="A87">
        <v>78</v>
      </c>
      <c r="B87" s="3"/>
      <c r="C87" s="3"/>
      <c r="AC87" t="e">
        <f t="shared" si="17"/>
        <v>#N/A</v>
      </c>
      <c r="AD87" t="e">
        <f t="shared" si="18"/>
        <v>#N/A</v>
      </c>
      <c r="AE87" t="str">
        <f t="shared" si="19"/>
        <v>NA</v>
      </c>
      <c r="AF87" t="str">
        <f t="shared" si="20"/>
        <v>NA</v>
      </c>
      <c r="AH87" t="e">
        <f t="shared" si="15"/>
        <v>#N/A</v>
      </c>
      <c r="AI87" t="e">
        <f t="shared" si="16"/>
        <v>#N/A</v>
      </c>
      <c r="AK87">
        <v>78</v>
      </c>
      <c r="AL87">
        <f t="shared" si="21"/>
        <v>0</v>
      </c>
      <c r="AM87">
        <f t="shared" si="22"/>
        <v>0</v>
      </c>
      <c r="AO87">
        <v>78</v>
      </c>
      <c r="AP87">
        <f t="shared" si="26"/>
        <v>16</v>
      </c>
      <c r="AQ87">
        <f t="shared" si="27"/>
        <v>10</v>
      </c>
      <c r="AR87">
        <v>78</v>
      </c>
      <c r="AS87" s="9">
        <f t="shared" si="23"/>
        <v>1</v>
      </c>
      <c r="AT87" s="9">
        <f t="shared" si="24"/>
        <v>1</v>
      </c>
      <c r="AU87" s="9">
        <f t="shared" si="25"/>
        <v>0</v>
      </c>
    </row>
    <row r="88" spans="1:47" x14ac:dyDescent="0.25">
      <c r="A88">
        <v>79</v>
      </c>
      <c r="B88" s="3"/>
      <c r="C88" s="3"/>
      <c r="AC88" t="e">
        <f t="shared" si="17"/>
        <v>#N/A</v>
      </c>
      <c r="AD88" t="e">
        <f t="shared" si="18"/>
        <v>#N/A</v>
      </c>
      <c r="AE88" t="str">
        <f t="shared" si="19"/>
        <v>NA</v>
      </c>
      <c r="AF88" t="str">
        <f t="shared" si="20"/>
        <v>NA</v>
      </c>
      <c r="AH88" t="e">
        <f t="shared" si="15"/>
        <v>#N/A</v>
      </c>
      <c r="AI88" t="e">
        <f t="shared" si="16"/>
        <v>#N/A</v>
      </c>
      <c r="AK88">
        <v>79</v>
      </c>
      <c r="AL88">
        <f t="shared" si="21"/>
        <v>0</v>
      </c>
      <c r="AM88">
        <f t="shared" si="22"/>
        <v>0</v>
      </c>
      <c r="AO88">
        <v>79</v>
      </c>
      <c r="AP88">
        <f t="shared" si="26"/>
        <v>16</v>
      </c>
      <c r="AQ88">
        <f t="shared" si="27"/>
        <v>10</v>
      </c>
      <c r="AR88">
        <v>79</v>
      </c>
      <c r="AS88" s="9">
        <f t="shared" si="23"/>
        <v>1</v>
      </c>
      <c r="AT88" s="9">
        <f t="shared" si="24"/>
        <v>1</v>
      </c>
      <c r="AU88" s="9">
        <f t="shared" si="25"/>
        <v>0</v>
      </c>
    </row>
    <row r="89" spans="1:47" x14ac:dyDescent="0.25">
      <c r="A89">
        <v>80</v>
      </c>
      <c r="B89" s="3"/>
      <c r="C89" s="3"/>
      <c r="AC89" t="e">
        <f t="shared" si="17"/>
        <v>#N/A</v>
      </c>
      <c r="AD89" t="e">
        <f t="shared" si="18"/>
        <v>#N/A</v>
      </c>
      <c r="AE89" t="str">
        <f t="shared" si="19"/>
        <v>NA</v>
      </c>
      <c r="AF89" t="str">
        <f t="shared" si="20"/>
        <v>NA</v>
      </c>
      <c r="AH89" t="e">
        <f t="shared" si="15"/>
        <v>#N/A</v>
      </c>
      <c r="AI89" t="e">
        <f t="shared" si="16"/>
        <v>#N/A</v>
      </c>
      <c r="AK89">
        <v>80</v>
      </c>
      <c r="AL89">
        <f t="shared" si="21"/>
        <v>0</v>
      </c>
      <c r="AM89">
        <f t="shared" si="22"/>
        <v>0</v>
      </c>
      <c r="AO89">
        <v>80</v>
      </c>
      <c r="AP89">
        <f t="shared" si="26"/>
        <v>16</v>
      </c>
      <c r="AQ89">
        <f t="shared" si="27"/>
        <v>10</v>
      </c>
      <c r="AR89">
        <v>80</v>
      </c>
      <c r="AS89" s="9">
        <f t="shared" si="23"/>
        <v>1</v>
      </c>
      <c r="AT89" s="9">
        <f t="shared" si="24"/>
        <v>1</v>
      </c>
      <c r="AU89" s="9">
        <f t="shared" si="25"/>
        <v>0</v>
      </c>
    </row>
    <row r="90" spans="1:47" x14ac:dyDescent="0.25">
      <c r="A90">
        <v>81</v>
      </c>
      <c r="B90" s="3"/>
      <c r="C90" s="3"/>
      <c r="AC90" t="e">
        <f t="shared" si="17"/>
        <v>#N/A</v>
      </c>
      <c r="AD90" t="e">
        <f t="shared" si="18"/>
        <v>#N/A</v>
      </c>
      <c r="AE90" t="str">
        <f t="shared" si="19"/>
        <v>NA</v>
      </c>
      <c r="AF90" t="str">
        <f t="shared" si="20"/>
        <v>NA</v>
      </c>
      <c r="AH90" t="e">
        <f t="shared" si="15"/>
        <v>#N/A</v>
      </c>
      <c r="AI90" t="e">
        <f t="shared" si="16"/>
        <v>#N/A</v>
      </c>
      <c r="AK90">
        <v>81</v>
      </c>
      <c r="AL90">
        <f t="shared" si="21"/>
        <v>0</v>
      </c>
      <c r="AM90">
        <f t="shared" si="22"/>
        <v>0</v>
      </c>
      <c r="AO90">
        <v>81</v>
      </c>
      <c r="AP90">
        <f t="shared" si="26"/>
        <v>16</v>
      </c>
      <c r="AQ90">
        <f t="shared" si="27"/>
        <v>10</v>
      </c>
      <c r="AR90">
        <v>81</v>
      </c>
      <c r="AS90" s="9">
        <f t="shared" si="23"/>
        <v>1</v>
      </c>
      <c r="AT90" s="9">
        <f t="shared" si="24"/>
        <v>1</v>
      </c>
      <c r="AU90" s="9">
        <f t="shared" si="25"/>
        <v>0</v>
      </c>
    </row>
    <row r="91" spans="1:47" x14ac:dyDescent="0.25">
      <c r="A91">
        <v>82</v>
      </c>
      <c r="B91" s="3"/>
      <c r="C91" s="3"/>
      <c r="AC91" t="e">
        <f t="shared" si="17"/>
        <v>#N/A</v>
      </c>
      <c r="AD91" t="e">
        <f t="shared" si="18"/>
        <v>#N/A</v>
      </c>
      <c r="AE91" t="str">
        <f t="shared" si="19"/>
        <v>NA</v>
      </c>
      <c r="AF91" t="str">
        <f t="shared" si="20"/>
        <v>NA</v>
      </c>
      <c r="AH91" t="e">
        <f t="shared" si="15"/>
        <v>#N/A</v>
      </c>
      <c r="AI91" t="e">
        <f t="shared" si="16"/>
        <v>#N/A</v>
      </c>
      <c r="AK91">
        <v>82</v>
      </c>
      <c r="AL91">
        <f t="shared" si="21"/>
        <v>0</v>
      </c>
      <c r="AM91">
        <f t="shared" si="22"/>
        <v>0</v>
      </c>
      <c r="AO91">
        <v>82</v>
      </c>
      <c r="AP91">
        <f t="shared" si="26"/>
        <v>16</v>
      </c>
      <c r="AQ91">
        <f t="shared" si="27"/>
        <v>10</v>
      </c>
      <c r="AR91">
        <v>82</v>
      </c>
      <c r="AS91" s="9">
        <f t="shared" si="23"/>
        <v>1</v>
      </c>
      <c r="AT91" s="9">
        <f t="shared" si="24"/>
        <v>1</v>
      </c>
      <c r="AU91" s="9">
        <f t="shared" si="25"/>
        <v>0</v>
      </c>
    </row>
    <row r="92" spans="1:47" x14ac:dyDescent="0.25">
      <c r="A92">
        <v>83</v>
      </c>
      <c r="B92" s="3"/>
      <c r="C92" s="3"/>
      <c r="AC92" t="e">
        <f t="shared" si="17"/>
        <v>#N/A</v>
      </c>
      <c r="AD92" t="e">
        <f t="shared" si="18"/>
        <v>#N/A</v>
      </c>
      <c r="AE92" t="str">
        <f t="shared" si="19"/>
        <v>NA</v>
      </c>
      <c r="AF92" t="str">
        <f t="shared" si="20"/>
        <v>NA</v>
      </c>
      <c r="AH92" t="e">
        <f t="shared" si="15"/>
        <v>#N/A</v>
      </c>
      <c r="AI92" t="e">
        <f t="shared" si="16"/>
        <v>#N/A</v>
      </c>
      <c r="AK92">
        <v>83</v>
      </c>
      <c r="AL92">
        <f t="shared" si="21"/>
        <v>0</v>
      </c>
      <c r="AM92">
        <f t="shared" si="22"/>
        <v>0</v>
      </c>
      <c r="AO92">
        <v>83</v>
      </c>
      <c r="AP92">
        <f t="shared" si="26"/>
        <v>16</v>
      </c>
      <c r="AQ92">
        <f t="shared" si="27"/>
        <v>10</v>
      </c>
      <c r="AR92">
        <v>83</v>
      </c>
      <c r="AS92" s="9">
        <f t="shared" si="23"/>
        <v>1</v>
      </c>
      <c r="AT92" s="9">
        <f t="shared" si="24"/>
        <v>1</v>
      </c>
      <c r="AU92" s="9">
        <f t="shared" si="25"/>
        <v>0</v>
      </c>
    </row>
    <row r="93" spans="1:47" x14ac:dyDescent="0.25">
      <c r="A93">
        <v>84</v>
      </c>
      <c r="B93" s="3"/>
      <c r="C93" s="3"/>
      <c r="AC93" t="e">
        <f t="shared" si="17"/>
        <v>#N/A</v>
      </c>
      <c r="AD93" t="e">
        <f t="shared" si="18"/>
        <v>#N/A</v>
      </c>
      <c r="AE93" t="str">
        <f t="shared" si="19"/>
        <v>NA</v>
      </c>
      <c r="AF93" t="str">
        <f t="shared" si="20"/>
        <v>NA</v>
      </c>
      <c r="AH93" t="e">
        <f t="shared" si="15"/>
        <v>#N/A</v>
      </c>
      <c r="AI93" t="e">
        <f t="shared" si="16"/>
        <v>#N/A</v>
      </c>
      <c r="AK93">
        <v>84</v>
      </c>
      <c r="AL93">
        <f t="shared" si="21"/>
        <v>0</v>
      </c>
      <c r="AM93">
        <f t="shared" si="22"/>
        <v>0</v>
      </c>
      <c r="AO93">
        <v>84</v>
      </c>
      <c r="AP93">
        <f t="shared" si="26"/>
        <v>16</v>
      </c>
      <c r="AQ93">
        <f t="shared" si="27"/>
        <v>10</v>
      </c>
      <c r="AR93">
        <v>84</v>
      </c>
      <c r="AS93" s="9">
        <f t="shared" si="23"/>
        <v>1</v>
      </c>
      <c r="AT93" s="9">
        <f t="shared" si="24"/>
        <v>1</v>
      </c>
      <c r="AU93" s="9">
        <f t="shared" si="25"/>
        <v>0</v>
      </c>
    </row>
    <row r="94" spans="1:47" x14ac:dyDescent="0.25">
      <c r="A94">
        <v>85</v>
      </c>
      <c r="B94" s="3"/>
      <c r="C94" s="3"/>
      <c r="AC94" t="e">
        <f t="shared" si="17"/>
        <v>#N/A</v>
      </c>
      <c r="AD94" t="e">
        <f t="shared" si="18"/>
        <v>#N/A</v>
      </c>
      <c r="AE94" t="str">
        <f t="shared" si="19"/>
        <v>NA</v>
      </c>
      <c r="AF94" t="str">
        <f t="shared" si="20"/>
        <v>NA</v>
      </c>
      <c r="AH94" t="e">
        <f t="shared" si="15"/>
        <v>#N/A</v>
      </c>
      <c r="AI94" t="e">
        <f t="shared" si="16"/>
        <v>#N/A</v>
      </c>
      <c r="AK94">
        <v>85</v>
      </c>
      <c r="AL94">
        <f t="shared" si="21"/>
        <v>0</v>
      </c>
      <c r="AM94">
        <f t="shared" si="22"/>
        <v>0</v>
      </c>
      <c r="AO94">
        <v>85</v>
      </c>
      <c r="AP94">
        <f t="shared" si="26"/>
        <v>16</v>
      </c>
      <c r="AQ94">
        <f t="shared" si="27"/>
        <v>10</v>
      </c>
      <c r="AR94">
        <v>85</v>
      </c>
      <c r="AS94" s="9">
        <f t="shared" si="23"/>
        <v>1</v>
      </c>
      <c r="AT94" s="9">
        <f t="shared" si="24"/>
        <v>1</v>
      </c>
      <c r="AU94" s="9">
        <f t="shared" si="25"/>
        <v>0</v>
      </c>
    </row>
    <row r="95" spans="1:47" x14ac:dyDescent="0.25">
      <c r="A95">
        <v>86</v>
      </c>
      <c r="B95" s="3"/>
      <c r="C95" s="3"/>
      <c r="AC95" t="e">
        <f t="shared" si="17"/>
        <v>#N/A</v>
      </c>
      <c r="AD95" t="e">
        <f t="shared" si="18"/>
        <v>#N/A</v>
      </c>
      <c r="AE95" t="str">
        <f t="shared" si="19"/>
        <v>NA</v>
      </c>
      <c r="AF95" t="str">
        <f t="shared" si="20"/>
        <v>NA</v>
      </c>
      <c r="AH95" t="e">
        <f t="shared" si="15"/>
        <v>#N/A</v>
      </c>
      <c r="AI95" t="e">
        <f t="shared" si="16"/>
        <v>#N/A</v>
      </c>
      <c r="AK95">
        <v>86</v>
      </c>
      <c r="AL95">
        <f t="shared" si="21"/>
        <v>0</v>
      </c>
      <c r="AM95">
        <f t="shared" si="22"/>
        <v>0</v>
      </c>
      <c r="AO95">
        <v>86</v>
      </c>
      <c r="AP95">
        <f t="shared" si="26"/>
        <v>16</v>
      </c>
      <c r="AQ95">
        <f t="shared" si="27"/>
        <v>10</v>
      </c>
      <c r="AR95">
        <v>86</v>
      </c>
      <c r="AS95" s="9">
        <f t="shared" si="23"/>
        <v>1</v>
      </c>
      <c r="AT95" s="9">
        <f t="shared" si="24"/>
        <v>1</v>
      </c>
      <c r="AU95" s="9">
        <f t="shared" si="25"/>
        <v>0</v>
      </c>
    </row>
    <row r="96" spans="1:47" x14ac:dyDescent="0.25">
      <c r="A96">
        <v>87</v>
      </c>
      <c r="B96" s="3"/>
      <c r="C96" s="3"/>
      <c r="AC96" t="e">
        <f t="shared" si="17"/>
        <v>#N/A</v>
      </c>
      <c r="AD96" t="e">
        <f t="shared" si="18"/>
        <v>#N/A</v>
      </c>
      <c r="AE96" t="str">
        <f t="shared" si="19"/>
        <v>NA</v>
      </c>
      <c r="AF96" t="str">
        <f t="shared" si="20"/>
        <v>NA</v>
      </c>
      <c r="AH96" t="e">
        <f t="shared" si="15"/>
        <v>#N/A</v>
      </c>
      <c r="AI96" t="e">
        <f t="shared" si="16"/>
        <v>#N/A</v>
      </c>
      <c r="AK96">
        <v>87</v>
      </c>
      <c r="AL96">
        <f t="shared" si="21"/>
        <v>0</v>
      </c>
      <c r="AM96">
        <f t="shared" si="22"/>
        <v>0</v>
      </c>
      <c r="AO96">
        <v>87</v>
      </c>
      <c r="AP96">
        <f t="shared" si="26"/>
        <v>16</v>
      </c>
      <c r="AQ96">
        <f t="shared" si="27"/>
        <v>10</v>
      </c>
      <c r="AR96">
        <v>87</v>
      </c>
      <c r="AS96" s="9">
        <f t="shared" si="23"/>
        <v>1</v>
      </c>
      <c r="AT96" s="9">
        <f t="shared" si="24"/>
        <v>1</v>
      </c>
      <c r="AU96" s="9">
        <f t="shared" si="25"/>
        <v>0</v>
      </c>
    </row>
    <row r="97" spans="1:47" x14ac:dyDescent="0.25">
      <c r="A97">
        <v>88</v>
      </c>
      <c r="B97" s="3"/>
      <c r="C97" s="3"/>
      <c r="AC97" t="e">
        <f t="shared" si="17"/>
        <v>#N/A</v>
      </c>
      <c r="AD97" t="e">
        <f t="shared" si="18"/>
        <v>#N/A</v>
      </c>
      <c r="AE97" t="str">
        <f t="shared" si="19"/>
        <v>NA</v>
      </c>
      <c r="AF97" t="str">
        <f t="shared" si="20"/>
        <v>NA</v>
      </c>
      <c r="AH97" t="e">
        <f t="shared" si="15"/>
        <v>#N/A</v>
      </c>
      <c r="AI97" t="e">
        <f t="shared" si="16"/>
        <v>#N/A</v>
      </c>
      <c r="AK97">
        <v>88</v>
      </c>
      <c r="AL97">
        <f t="shared" si="21"/>
        <v>0</v>
      </c>
      <c r="AM97">
        <f t="shared" si="22"/>
        <v>0</v>
      </c>
      <c r="AO97">
        <v>88</v>
      </c>
      <c r="AP97">
        <f t="shared" si="26"/>
        <v>16</v>
      </c>
      <c r="AQ97">
        <f t="shared" si="27"/>
        <v>10</v>
      </c>
      <c r="AR97">
        <v>88</v>
      </c>
      <c r="AS97" s="9">
        <f t="shared" si="23"/>
        <v>1</v>
      </c>
      <c r="AT97" s="9">
        <f t="shared" si="24"/>
        <v>1</v>
      </c>
      <c r="AU97" s="9">
        <f t="shared" si="25"/>
        <v>0</v>
      </c>
    </row>
    <row r="98" spans="1:47" x14ac:dyDescent="0.25">
      <c r="A98">
        <v>89</v>
      </c>
      <c r="B98" s="3"/>
      <c r="C98" s="3"/>
      <c r="AC98" t="e">
        <f t="shared" si="17"/>
        <v>#N/A</v>
      </c>
      <c r="AD98" t="e">
        <f t="shared" si="18"/>
        <v>#N/A</v>
      </c>
      <c r="AE98" t="str">
        <f t="shared" si="19"/>
        <v>NA</v>
      </c>
      <c r="AF98" t="str">
        <f t="shared" si="20"/>
        <v>NA</v>
      </c>
      <c r="AH98" t="e">
        <f t="shared" si="15"/>
        <v>#N/A</v>
      </c>
      <c r="AI98" t="e">
        <f t="shared" si="16"/>
        <v>#N/A</v>
      </c>
      <c r="AK98">
        <v>89</v>
      </c>
      <c r="AL98">
        <f t="shared" si="21"/>
        <v>0</v>
      </c>
      <c r="AM98">
        <f t="shared" si="22"/>
        <v>0</v>
      </c>
      <c r="AO98">
        <v>89</v>
      </c>
      <c r="AP98">
        <f t="shared" si="26"/>
        <v>16</v>
      </c>
      <c r="AQ98">
        <f t="shared" si="27"/>
        <v>10</v>
      </c>
      <c r="AR98">
        <v>89</v>
      </c>
      <c r="AS98" s="9">
        <f t="shared" si="23"/>
        <v>1</v>
      </c>
      <c r="AT98" s="9">
        <f t="shared" si="24"/>
        <v>1</v>
      </c>
      <c r="AU98" s="9">
        <f t="shared" si="25"/>
        <v>0</v>
      </c>
    </row>
    <row r="99" spans="1:47" x14ac:dyDescent="0.25">
      <c r="A99">
        <v>90</v>
      </c>
      <c r="B99" s="3"/>
      <c r="C99" s="3"/>
      <c r="AC99" t="e">
        <f t="shared" si="17"/>
        <v>#N/A</v>
      </c>
      <c r="AD99" t="e">
        <f t="shared" si="18"/>
        <v>#N/A</v>
      </c>
      <c r="AE99" t="str">
        <f t="shared" si="19"/>
        <v>NA</v>
      </c>
      <c r="AF99" t="str">
        <f t="shared" si="20"/>
        <v>NA</v>
      </c>
      <c r="AH99" t="e">
        <f t="shared" si="15"/>
        <v>#N/A</v>
      </c>
      <c r="AI99" t="e">
        <f t="shared" si="16"/>
        <v>#N/A</v>
      </c>
      <c r="AK99">
        <v>90</v>
      </c>
      <c r="AL99">
        <f t="shared" si="21"/>
        <v>0</v>
      </c>
      <c r="AM99">
        <f t="shared" si="22"/>
        <v>0</v>
      </c>
      <c r="AO99">
        <v>90</v>
      </c>
      <c r="AP99">
        <f t="shared" si="26"/>
        <v>16</v>
      </c>
      <c r="AQ99">
        <f t="shared" si="27"/>
        <v>10</v>
      </c>
      <c r="AR99">
        <v>90</v>
      </c>
      <c r="AS99" s="9">
        <f t="shared" si="23"/>
        <v>1</v>
      </c>
      <c r="AT99" s="9">
        <f t="shared" si="24"/>
        <v>1</v>
      </c>
      <c r="AU99" s="9">
        <f t="shared" si="25"/>
        <v>0</v>
      </c>
    </row>
    <row r="100" spans="1:47" x14ac:dyDescent="0.25">
      <c r="A100">
        <v>91</v>
      </c>
      <c r="B100" s="3"/>
      <c r="C100" s="3"/>
      <c r="AC100" t="e">
        <f t="shared" si="17"/>
        <v>#N/A</v>
      </c>
      <c r="AD100" t="e">
        <f t="shared" si="18"/>
        <v>#N/A</v>
      </c>
      <c r="AE100" t="str">
        <f t="shared" si="19"/>
        <v>NA</v>
      </c>
      <c r="AF100" t="str">
        <f t="shared" si="20"/>
        <v>NA</v>
      </c>
      <c r="AH100" t="e">
        <f t="shared" si="15"/>
        <v>#N/A</v>
      </c>
      <c r="AI100" t="e">
        <f t="shared" si="16"/>
        <v>#N/A</v>
      </c>
      <c r="AK100">
        <v>91</v>
      </c>
      <c r="AL100">
        <f t="shared" si="21"/>
        <v>0</v>
      </c>
      <c r="AM100">
        <f t="shared" si="22"/>
        <v>0</v>
      </c>
      <c r="AO100">
        <v>91</v>
      </c>
      <c r="AP100">
        <f t="shared" si="26"/>
        <v>16</v>
      </c>
      <c r="AQ100">
        <f t="shared" si="27"/>
        <v>10</v>
      </c>
      <c r="AR100">
        <v>91</v>
      </c>
      <c r="AS100" s="9">
        <f t="shared" si="23"/>
        <v>1</v>
      </c>
      <c r="AT100" s="9">
        <f t="shared" si="24"/>
        <v>1</v>
      </c>
      <c r="AU100" s="9">
        <f t="shared" si="25"/>
        <v>0</v>
      </c>
    </row>
    <row r="101" spans="1:47" x14ac:dyDescent="0.25">
      <c r="A101">
        <v>92</v>
      </c>
      <c r="B101" s="3"/>
      <c r="C101" s="3"/>
      <c r="AC101" t="e">
        <f t="shared" si="17"/>
        <v>#N/A</v>
      </c>
      <c r="AD101" t="e">
        <f t="shared" si="18"/>
        <v>#N/A</v>
      </c>
      <c r="AE101" t="str">
        <f t="shared" si="19"/>
        <v>NA</v>
      </c>
      <c r="AF101" t="str">
        <f t="shared" si="20"/>
        <v>NA</v>
      </c>
      <c r="AH101" t="e">
        <f t="shared" si="15"/>
        <v>#N/A</v>
      </c>
      <c r="AI101" t="e">
        <f t="shared" si="16"/>
        <v>#N/A</v>
      </c>
      <c r="AK101">
        <v>92</v>
      </c>
      <c r="AL101">
        <f t="shared" si="21"/>
        <v>0</v>
      </c>
      <c r="AM101">
        <f t="shared" si="22"/>
        <v>0</v>
      </c>
      <c r="AO101">
        <v>92</v>
      </c>
      <c r="AP101">
        <f t="shared" si="26"/>
        <v>16</v>
      </c>
      <c r="AQ101">
        <f t="shared" si="27"/>
        <v>10</v>
      </c>
      <c r="AR101">
        <v>92</v>
      </c>
      <c r="AS101" s="9">
        <f t="shared" si="23"/>
        <v>1</v>
      </c>
      <c r="AT101" s="9">
        <f t="shared" si="24"/>
        <v>1</v>
      </c>
      <c r="AU101" s="9">
        <f t="shared" si="25"/>
        <v>0</v>
      </c>
    </row>
    <row r="102" spans="1:47" x14ac:dyDescent="0.25">
      <c r="A102">
        <v>93</v>
      </c>
      <c r="B102" s="3"/>
      <c r="C102" s="3"/>
      <c r="AC102" t="e">
        <f t="shared" si="17"/>
        <v>#N/A</v>
      </c>
      <c r="AD102" t="e">
        <f t="shared" si="18"/>
        <v>#N/A</v>
      </c>
      <c r="AE102" t="str">
        <f t="shared" si="19"/>
        <v>NA</v>
      </c>
      <c r="AF102" t="str">
        <f t="shared" si="20"/>
        <v>NA</v>
      </c>
      <c r="AH102" t="e">
        <f t="shared" si="15"/>
        <v>#N/A</v>
      </c>
      <c r="AI102" t="e">
        <f t="shared" si="16"/>
        <v>#N/A</v>
      </c>
      <c r="AK102">
        <v>93</v>
      </c>
      <c r="AL102">
        <f t="shared" si="21"/>
        <v>0</v>
      </c>
      <c r="AM102">
        <f t="shared" si="22"/>
        <v>0</v>
      </c>
      <c r="AO102">
        <v>93</v>
      </c>
      <c r="AP102">
        <f t="shared" si="26"/>
        <v>16</v>
      </c>
      <c r="AQ102">
        <f t="shared" si="27"/>
        <v>10</v>
      </c>
      <c r="AR102">
        <v>93</v>
      </c>
      <c r="AS102" s="9">
        <f t="shared" si="23"/>
        <v>1</v>
      </c>
      <c r="AT102" s="9">
        <f t="shared" si="24"/>
        <v>1</v>
      </c>
      <c r="AU102" s="9">
        <f t="shared" si="25"/>
        <v>0</v>
      </c>
    </row>
    <row r="103" spans="1:47" x14ac:dyDescent="0.25">
      <c r="A103">
        <v>94</v>
      </c>
      <c r="B103" s="3"/>
      <c r="C103" s="3"/>
      <c r="AC103" t="e">
        <f t="shared" si="17"/>
        <v>#N/A</v>
      </c>
      <c r="AD103" t="e">
        <f t="shared" si="18"/>
        <v>#N/A</v>
      </c>
      <c r="AE103" t="str">
        <f t="shared" si="19"/>
        <v>NA</v>
      </c>
      <c r="AF103" t="str">
        <f t="shared" si="20"/>
        <v>NA</v>
      </c>
      <c r="AH103" t="e">
        <f t="shared" si="15"/>
        <v>#N/A</v>
      </c>
      <c r="AI103" t="e">
        <f t="shared" si="16"/>
        <v>#N/A</v>
      </c>
      <c r="AK103">
        <v>94</v>
      </c>
      <c r="AL103">
        <f t="shared" si="21"/>
        <v>0</v>
      </c>
      <c r="AM103">
        <f t="shared" si="22"/>
        <v>0</v>
      </c>
      <c r="AO103">
        <v>94</v>
      </c>
      <c r="AP103">
        <f t="shared" si="26"/>
        <v>16</v>
      </c>
      <c r="AQ103">
        <f t="shared" si="27"/>
        <v>10</v>
      </c>
      <c r="AR103">
        <v>94</v>
      </c>
      <c r="AS103" s="9">
        <f t="shared" si="23"/>
        <v>1</v>
      </c>
      <c r="AT103" s="9">
        <f t="shared" si="24"/>
        <v>1</v>
      </c>
      <c r="AU103" s="9">
        <f t="shared" si="25"/>
        <v>0</v>
      </c>
    </row>
    <row r="104" spans="1:47" x14ac:dyDescent="0.25">
      <c r="A104">
        <v>95</v>
      </c>
      <c r="B104" s="3"/>
      <c r="C104" s="3"/>
      <c r="AC104" t="e">
        <f t="shared" si="17"/>
        <v>#N/A</v>
      </c>
      <c r="AD104" t="e">
        <f t="shared" si="18"/>
        <v>#N/A</v>
      </c>
      <c r="AE104" t="str">
        <f t="shared" si="19"/>
        <v>NA</v>
      </c>
      <c r="AF104" t="str">
        <f t="shared" si="20"/>
        <v>NA</v>
      </c>
      <c r="AH104" t="e">
        <f t="shared" si="15"/>
        <v>#N/A</v>
      </c>
      <c r="AI104" t="e">
        <f t="shared" si="16"/>
        <v>#N/A</v>
      </c>
      <c r="AK104">
        <v>95</v>
      </c>
      <c r="AL104">
        <f t="shared" si="21"/>
        <v>0</v>
      </c>
      <c r="AM104">
        <f t="shared" si="22"/>
        <v>0</v>
      </c>
      <c r="AO104">
        <v>95</v>
      </c>
      <c r="AP104">
        <f t="shared" si="26"/>
        <v>16</v>
      </c>
      <c r="AQ104">
        <f t="shared" si="27"/>
        <v>10</v>
      </c>
      <c r="AR104">
        <v>95</v>
      </c>
      <c r="AS104" s="9">
        <f t="shared" si="23"/>
        <v>1</v>
      </c>
      <c r="AT104" s="9">
        <f t="shared" si="24"/>
        <v>1</v>
      </c>
      <c r="AU104" s="9">
        <f t="shared" si="25"/>
        <v>0</v>
      </c>
    </row>
    <row r="105" spans="1:47" x14ac:dyDescent="0.25">
      <c r="A105">
        <v>96</v>
      </c>
      <c r="B105" s="3"/>
      <c r="C105" s="3"/>
      <c r="AC105" t="e">
        <f t="shared" si="17"/>
        <v>#N/A</v>
      </c>
      <c r="AD105" t="e">
        <f t="shared" si="18"/>
        <v>#N/A</v>
      </c>
      <c r="AE105" t="str">
        <f t="shared" si="19"/>
        <v>NA</v>
      </c>
      <c r="AF105" t="str">
        <f t="shared" si="20"/>
        <v>NA</v>
      </c>
      <c r="AH105" t="e">
        <f t="shared" si="15"/>
        <v>#N/A</v>
      </c>
      <c r="AI105" t="e">
        <f t="shared" si="16"/>
        <v>#N/A</v>
      </c>
      <c r="AK105">
        <v>96</v>
      </c>
      <c r="AL105">
        <f t="shared" si="21"/>
        <v>0</v>
      </c>
      <c r="AM105">
        <f t="shared" si="22"/>
        <v>0</v>
      </c>
      <c r="AO105">
        <v>96</v>
      </c>
      <c r="AP105">
        <f t="shared" si="26"/>
        <v>16</v>
      </c>
      <c r="AQ105">
        <f t="shared" si="27"/>
        <v>10</v>
      </c>
      <c r="AR105">
        <v>96</v>
      </c>
      <c r="AS105" s="9">
        <f t="shared" si="23"/>
        <v>1</v>
      </c>
      <c r="AT105" s="9">
        <f t="shared" si="24"/>
        <v>1</v>
      </c>
      <c r="AU105" s="9">
        <f t="shared" si="25"/>
        <v>0</v>
      </c>
    </row>
    <row r="106" spans="1:47" x14ac:dyDescent="0.25">
      <c r="A106">
        <v>97</v>
      </c>
      <c r="B106" s="3"/>
      <c r="C106" s="3"/>
      <c r="AC106" t="e">
        <f t="shared" si="17"/>
        <v>#N/A</v>
      </c>
      <c r="AD106" t="e">
        <f t="shared" si="18"/>
        <v>#N/A</v>
      </c>
      <c r="AE106" t="str">
        <f t="shared" si="19"/>
        <v>NA</v>
      </c>
      <c r="AF106" t="str">
        <f t="shared" si="20"/>
        <v>NA</v>
      </c>
      <c r="AH106" t="e">
        <f t="shared" si="15"/>
        <v>#N/A</v>
      </c>
      <c r="AI106" t="e">
        <f t="shared" si="16"/>
        <v>#N/A</v>
      </c>
      <c r="AK106">
        <v>97</v>
      </c>
      <c r="AL106">
        <f t="shared" si="21"/>
        <v>0</v>
      </c>
      <c r="AM106">
        <f t="shared" si="22"/>
        <v>0</v>
      </c>
      <c r="AO106">
        <v>97</v>
      </c>
      <c r="AP106">
        <f t="shared" si="26"/>
        <v>16</v>
      </c>
      <c r="AQ106">
        <f t="shared" si="27"/>
        <v>10</v>
      </c>
      <c r="AR106">
        <v>97</v>
      </c>
      <c r="AS106" s="9">
        <f t="shared" si="23"/>
        <v>1</v>
      </c>
      <c r="AT106" s="9">
        <f t="shared" si="24"/>
        <v>1</v>
      </c>
      <c r="AU106" s="9">
        <f t="shared" si="25"/>
        <v>0</v>
      </c>
    </row>
    <row r="107" spans="1:47" x14ac:dyDescent="0.25">
      <c r="A107">
        <v>98</v>
      </c>
      <c r="B107" s="3"/>
      <c r="C107" s="3"/>
      <c r="AC107" t="e">
        <f t="shared" si="17"/>
        <v>#N/A</v>
      </c>
      <c r="AD107" t="e">
        <f t="shared" si="18"/>
        <v>#N/A</v>
      </c>
      <c r="AE107" t="str">
        <f t="shared" si="19"/>
        <v>NA</v>
      </c>
      <c r="AF107" t="str">
        <f t="shared" si="20"/>
        <v>NA</v>
      </c>
      <c r="AH107" t="e">
        <f t="shared" si="15"/>
        <v>#N/A</v>
      </c>
      <c r="AI107" t="e">
        <f t="shared" si="16"/>
        <v>#N/A</v>
      </c>
      <c r="AK107">
        <v>98</v>
      </c>
      <c r="AL107">
        <f t="shared" si="21"/>
        <v>0</v>
      </c>
      <c r="AM107">
        <f t="shared" si="22"/>
        <v>0</v>
      </c>
      <c r="AO107">
        <v>98</v>
      </c>
      <c r="AP107">
        <f t="shared" si="26"/>
        <v>16</v>
      </c>
      <c r="AQ107">
        <f t="shared" si="27"/>
        <v>10</v>
      </c>
      <c r="AR107">
        <v>98</v>
      </c>
      <c r="AS107" s="9">
        <f t="shared" si="23"/>
        <v>1</v>
      </c>
      <c r="AT107" s="9">
        <f t="shared" si="24"/>
        <v>1</v>
      </c>
      <c r="AU107" s="9">
        <f t="shared" si="25"/>
        <v>0</v>
      </c>
    </row>
    <row r="108" spans="1:47" x14ac:dyDescent="0.25">
      <c r="A108">
        <v>99</v>
      </c>
      <c r="B108" s="3"/>
      <c r="C108" s="3"/>
      <c r="AC108" t="e">
        <f t="shared" si="17"/>
        <v>#N/A</v>
      </c>
      <c r="AD108" t="e">
        <f t="shared" si="18"/>
        <v>#N/A</v>
      </c>
      <c r="AE108" t="str">
        <f t="shared" si="19"/>
        <v>NA</v>
      </c>
      <c r="AF108" t="str">
        <f t="shared" si="20"/>
        <v>NA</v>
      </c>
      <c r="AH108" t="e">
        <f t="shared" si="15"/>
        <v>#N/A</v>
      </c>
      <c r="AI108" t="e">
        <f t="shared" si="16"/>
        <v>#N/A</v>
      </c>
      <c r="AK108">
        <v>99</v>
      </c>
      <c r="AL108">
        <f t="shared" si="21"/>
        <v>0</v>
      </c>
      <c r="AM108">
        <f t="shared" si="22"/>
        <v>0</v>
      </c>
      <c r="AO108">
        <v>99</v>
      </c>
      <c r="AP108">
        <f t="shared" si="26"/>
        <v>16</v>
      </c>
      <c r="AQ108">
        <f t="shared" si="27"/>
        <v>10</v>
      </c>
      <c r="AR108">
        <v>99</v>
      </c>
      <c r="AS108" s="9">
        <f t="shared" si="23"/>
        <v>1</v>
      </c>
      <c r="AT108" s="9">
        <f t="shared" si="24"/>
        <v>1</v>
      </c>
      <c r="AU108" s="9">
        <f t="shared" si="25"/>
        <v>0</v>
      </c>
    </row>
    <row r="109" spans="1:47" x14ac:dyDescent="0.25">
      <c r="A109">
        <v>100</v>
      </c>
      <c r="B109" s="3"/>
      <c r="C109" s="3"/>
      <c r="AC109" t="e">
        <f t="shared" si="17"/>
        <v>#N/A</v>
      </c>
      <c r="AD109" t="e">
        <f t="shared" si="18"/>
        <v>#N/A</v>
      </c>
      <c r="AE109" t="str">
        <f t="shared" si="19"/>
        <v>NA</v>
      </c>
      <c r="AF109" t="str">
        <f t="shared" si="20"/>
        <v>NA</v>
      </c>
      <c r="AH109" t="e">
        <f t="shared" si="15"/>
        <v>#N/A</v>
      </c>
      <c r="AI109" t="e">
        <f t="shared" si="16"/>
        <v>#N/A</v>
      </c>
      <c r="AK109">
        <v>100</v>
      </c>
      <c r="AL109">
        <f t="shared" si="21"/>
        <v>0</v>
      </c>
      <c r="AM109">
        <f t="shared" si="22"/>
        <v>0</v>
      </c>
      <c r="AO109">
        <v>100</v>
      </c>
      <c r="AP109">
        <f t="shared" si="26"/>
        <v>16</v>
      </c>
      <c r="AQ109">
        <f t="shared" si="27"/>
        <v>10</v>
      </c>
      <c r="AR109">
        <v>100</v>
      </c>
      <c r="AS109" s="9">
        <f t="shared" si="23"/>
        <v>1</v>
      </c>
      <c r="AT109" s="9">
        <f t="shared" si="24"/>
        <v>1</v>
      </c>
      <c r="AU109" s="9">
        <f t="shared" si="25"/>
        <v>0</v>
      </c>
    </row>
    <row r="110" spans="1:47" x14ac:dyDescent="0.25">
      <c r="AK110">
        <v>101</v>
      </c>
      <c r="AL110">
        <f t="shared" si="21"/>
        <v>0</v>
      </c>
      <c r="AM110">
        <f t="shared" si="22"/>
        <v>0</v>
      </c>
      <c r="AO110">
        <v>101</v>
      </c>
      <c r="AP110">
        <f t="shared" si="26"/>
        <v>16</v>
      </c>
      <c r="AQ110">
        <f t="shared" si="27"/>
        <v>10</v>
      </c>
      <c r="AR110">
        <v>101</v>
      </c>
      <c r="AS110" s="9">
        <f t="shared" si="23"/>
        <v>1</v>
      </c>
      <c r="AT110" s="9">
        <f t="shared" si="24"/>
        <v>1</v>
      </c>
      <c r="AU110" s="9">
        <f t="shared" si="25"/>
        <v>0</v>
      </c>
    </row>
    <row r="111" spans="1:47" x14ac:dyDescent="0.25">
      <c r="AK111">
        <v>102</v>
      </c>
      <c r="AL111">
        <f t="shared" si="21"/>
        <v>0</v>
      </c>
      <c r="AM111">
        <f t="shared" si="22"/>
        <v>0</v>
      </c>
      <c r="AO111">
        <v>102</v>
      </c>
      <c r="AP111">
        <f t="shared" si="26"/>
        <v>16</v>
      </c>
      <c r="AQ111">
        <f t="shared" si="27"/>
        <v>10</v>
      </c>
      <c r="AR111">
        <v>102</v>
      </c>
      <c r="AS111" s="9">
        <f t="shared" si="23"/>
        <v>1</v>
      </c>
      <c r="AT111" s="9">
        <f t="shared" si="24"/>
        <v>1</v>
      </c>
      <c r="AU111" s="9">
        <f t="shared" si="25"/>
        <v>0</v>
      </c>
    </row>
    <row r="112" spans="1:47" x14ac:dyDescent="0.25">
      <c r="AK112">
        <v>103</v>
      </c>
      <c r="AL112">
        <f t="shared" si="21"/>
        <v>0</v>
      </c>
      <c r="AM112">
        <f t="shared" si="22"/>
        <v>0</v>
      </c>
      <c r="AO112">
        <v>103</v>
      </c>
      <c r="AP112">
        <f t="shared" si="26"/>
        <v>16</v>
      </c>
      <c r="AQ112">
        <f t="shared" si="27"/>
        <v>10</v>
      </c>
      <c r="AR112">
        <v>103</v>
      </c>
      <c r="AS112" s="9">
        <f t="shared" si="23"/>
        <v>1</v>
      </c>
      <c r="AT112" s="9">
        <f t="shared" si="24"/>
        <v>1</v>
      </c>
      <c r="AU112" s="9">
        <f t="shared" si="25"/>
        <v>0</v>
      </c>
    </row>
    <row r="113" spans="37:47" x14ac:dyDescent="0.25">
      <c r="AK113">
        <v>104</v>
      </c>
      <c r="AL113">
        <f t="shared" si="21"/>
        <v>0</v>
      </c>
      <c r="AM113">
        <f t="shared" si="22"/>
        <v>0</v>
      </c>
      <c r="AO113">
        <v>104</v>
      </c>
      <c r="AP113">
        <f t="shared" si="26"/>
        <v>16</v>
      </c>
      <c r="AQ113">
        <f t="shared" si="27"/>
        <v>10</v>
      </c>
      <c r="AR113">
        <v>104</v>
      </c>
      <c r="AS113" s="9">
        <f t="shared" si="23"/>
        <v>1</v>
      </c>
      <c r="AT113" s="9">
        <f t="shared" si="24"/>
        <v>1</v>
      </c>
      <c r="AU113" s="9">
        <f t="shared" si="25"/>
        <v>0</v>
      </c>
    </row>
    <row r="114" spans="37:47" x14ac:dyDescent="0.25">
      <c r="AK114">
        <v>105</v>
      </c>
      <c r="AL114">
        <f t="shared" si="21"/>
        <v>0</v>
      </c>
      <c r="AM114">
        <f t="shared" si="22"/>
        <v>0</v>
      </c>
      <c r="AO114">
        <v>105</v>
      </c>
      <c r="AP114">
        <f t="shared" si="26"/>
        <v>16</v>
      </c>
      <c r="AQ114">
        <f t="shared" si="27"/>
        <v>10</v>
      </c>
      <c r="AR114">
        <v>105</v>
      </c>
      <c r="AS114" s="9">
        <f t="shared" si="23"/>
        <v>1</v>
      </c>
      <c r="AT114" s="9">
        <f t="shared" si="24"/>
        <v>1</v>
      </c>
      <c r="AU114" s="9">
        <f t="shared" si="25"/>
        <v>0</v>
      </c>
    </row>
    <row r="115" spans="37:47" x14ac:dyDescent="0.25">
      <c r="AK115">
        <v>106</v>
      </c>
      <c r="AL115">
        <f t="shared" si="21"/>
        <v>0</v>
      </c>
      <c r="AM115">
        <f t="shared" si="22"/>
        <v>0</v>
      </c>
      <c r="AO115">
        <v>106</v>
      </c>
      <c r="AP115">
        <f t="shared" si="26"/>
        <v>16</v>
      </c>
      <c r="AQ115">
        <f t="shared" si="27"/>
        <v>10</v>
      </c>
      <c r="AR115">
        <v>106</v>
      </c>
      <c r="AS115" s="9">
        <f t="shared" si="23"/>
        <v>1</v>
      </c>
      <c r="AT115" s="9">
        <f t="shared" si="24"/>
        <v>1</v>
      </c>
      <c r="AU115" s="9">
        <f t="shared" si="25"/>
        <v>0</v>
      </c>
    </row>
    <row r="116" spans="37:47" x14ac:dyDescent="0.25">
      <c r="AK116">
        <v>107</v>
      </c>
      <c r="AL116">
        <f t="shared" si="21"/>
        <v>0</v>
      </c>
      <c r="AM116">
        <f t="shared" si="22"/>
        <v>0</v>
      </c>
      <c r="AO116">
        <v>107</v>
      </c>
      <c r="AP116">
        <f t="shared" si="26"/>
        <v>16</v>
      </c>
      <c r="AQ116">
        <f t="shared" si="27"/>
        <v>10</v>
      </c>
      <c r="AR116">
        <v>107</v>
      </c>
      <c r="AS116" s="9">
        <f t="shared" si="23"/>
        <v>1</v>
      </c>
      <c r="AT116" s="9">
        <f t="shared" si="24"/>
        <v>1</v>
      </c>
      <c r="AU116" s="9">
        <f t="shared" si="25"/>
        <v>0</v>
      </c>
    </row>
    <row r="117" spans="37:47" x14ac:dyDescent="0.25">
      <c r="AK117">
        <v>108</v>
      </c>
      <c r="AL117">
        <f t="shared" si="21"/>
        <v>0</v>
      </c>
      <c r="AM117">
        <f t="shared" si="22"/>
        <v>0</v>
      </c>
      <c r="AO117">
        <v>108</v>
      </c>
      <c r="AP117">
        <f t="shared" si="26"/>
        <v>16</v>
      </c>
      <c r="AQ117">
        <f t="shared" si="27"/>
        <v>10</v>
      </c>
      <c r="AR117">
        <v>108</v>
      </c>
      <c r="AS117" s="9">
        <f t="shared" si="23"/>
        <v>1</v>
      </c>
      <c r="AT117" s="9">
        <f t="shared" si="24"/>
        <v>1</v>
      </c>
      <c r="AU117" s="9">
        <f t="shared" si="25"/>
        <v>0</v>
      </c>
    </row>
    <row r="118" spans="37:47" x14ac:dyDescent="0.25">
      <c r="AK118">
        <v>109</v>
      </c>
      <c r="AL118">
        <f t="shared" si="21"/>
        <v>0</v>
      </c>
      <c r="AM118">
        <f t="shared" si="22"/>
        <v>0</v>
      </c>
      <c r="AO118">
        <v>109</v>
      </c>
      <c r="AP118">
        <f t="shared" si="26"/>
        <v>16</v>
      </c>
      <c r="AQ118">
        <f t="shared" si="27"/>
        <v>10</v>
      </c>
      <c r="AR118">
        <v>109</v>
      </c>
      <c r="AS118" s="9">
        <f t="shared" si="23"/>
        <v>1</v>
      </c>
      <c r="AT118" s="9">
        <f t="shared" si="24"/>
        <v>1</v>
      </c>
      <c r="AU118" s="9">
        <f t="shared" si="25"/>
        <v>0</v>
      </c>
    </row>
    <row r="119" spans="37:47" x14ac:dyDescent="0.25">
      <c r="AK119">
        <v>110</v>
      </c>
      <c r="AL119">
        <f t="shared" si="21"/>
        <v>0</v>
      </c>
      <c r="AM119">
        <f t="shared" si="22"/>
        <v>0</v>
      </c>
      <c r="AO119">
        <v>110</v>
      </c>
      <c r="AP119">
        <f t="shared" si="26"/>
        <v>16</v>
      </c>
      <c r="AQ119">
        <f t="shared" si="27"/>
        <v>10</v>
      </c>
      <c r="AR119">
        <v>110</v>
      </c>
      <c r="AS119" s="9">
        <f t="shared" si="23"/>
        <v>1</v>
      </c>
      <c r="AT119" s="9">
        <f t="shared" si="24"/>
        <v>1</v>
      </c>
      <c r="AU119" s="9">
        <f t="shared" si="25"/>
        <v>0</v>
      </c>
    </row>
    <row r="120" spans="37:47" x14ac:dyDescent="0.25">
      <c r="AK120">
        <v>111</v>
      </c>
      <c r="AL120">
        <f t="shared" si="21"/>
        <v>0</v>
      </c>
      <c r="AM120">
        <f t="shared" si="22"/>
        <v>0</v>
      </c>
      <c r="AO120">
        <v>111</v>
      </c>
      <c r="AP120">
        <f t="shared" si="26"/>
        <v>16</v>
      </c>
      <c r="AQ120">
        <f t="shared" si="27"/>
        <v>10</v>
      </c>
      <c r="AR120">
        <v>111</v>
      </c>
      <c r="AS120" s="9">
        <f t="shared" si="23"/>
        <v>1</v>
      </c>
      <c r="AT120" s="9">
        <f t="shared" si="24"/>
        <v>1</v>
      </c>
      <c r="AU120" s="9">
        <f t="shared" si="25"/>
        <v>0</v>
      </c>
    </row>
    <row r="121" spans="37:47" x14ac:dyDescent="0.25">
      <c r="AK121">
        <v>112</v>
      </c>
      <c r="AL121">
        <f t="shared" si="21"/>
        <v>0</v>
      </c>
      <c r="AM121">
        <f t="shared" si="22"/>
        <v>0</v>
      </c>
      <c r="AO121">
        <v>112</v>
      </c>
      <c r="AP121">
        <f t="shared" si="26"/>
        <v>16</v>
      </c>
      <c r="AQ121">
        <f t="shared" si="27"/>
        <v>10</v>
      </c>
      <c r="AR121">
        <v>112</v>
      </c>
      <c r="AS121" s="9">
        <f t="shared" si="23"/>
        <v>1</v>
      </c>
      <c r="AT121" s="9">
        <f t="shared" si="24"/>
        <v>1</v>
      </c>
      <c r="AU121" s="9">
        <f t="shared" si="25"/>
        <v>0</v>
      </c>
    </row>
    <row r="122" spans="37:47" x14ac:dyDescent="0.25">
      <c r="AK122">
        <v>113</v>
      </c>
      <c r="AL122">
        <f t="shared" si="21"/>
        <v>0</v>
      </c>
      <c r="AM122">
        <f t="shared" si="22"/>
        <v>0</v>
      </c>
      <c r="AO122">
        <v>113</v>
      </c>
      <c r="AP122">
        <f t="shared" si="26"/>
        <v>16</v>
      </c>
      <c r="AQ122">
        <f t="shared" si="27"/>
        <v>10</v>
      </c>
      <c r="AR122">
        <v>113</v>
      </c>
      <c r="AS122" s="9">
        <f t="shared" si="23"/>
        <v>1</v>
      </c>
      <c r="AT122" s="9">
        <f t="shared" si="24"/>
        <v>1</v>
      </c>
      <c r="AU122" s="9">
        <f t="shared" si="25"/>
        <v>0</v>
      </c>
    </row>
    <row r="123" spans="37:47" x14ac:dyDescent="0.25">
      <c r="AK123">
        <v>114</v>
      </c>
      <c r="AL123">
        <f t="shared" si="21"/>
        <v>0</v>
      </c>
      <c r="AM123">
        <f t="shared" si="22"/>
        <v>0</v>
      </c>
      <c r="AO123">
        <v>114</v>
      </c>
      <c r="AP123">
        <f t="shared" si="26"/>
        <v>16</v>
      </c>
      <c r="AQ123">
        <f t="shared" si="27"/>
        <v>10</v>
      </c>
      <c r="AR123">
        <v>114</v>
      </c>
      <c r="AS123" s="9">
        <f t="shared" si="23"/>
        <v>1</v>
      </c>
      <c r="AT123" s="9">
        <f t="shared" si="24"/>
        <v>1</v>
      </c>
      <c r="AU123" s="9">
        <f t="shared" si="25"/>
        <v>0</v>
      </c>
    </row>
    <row r="124" spans="37:47" x14ac:dyDescent="0.25">
      <c r="AK124">
        <v>115</v>
      </c>
      <c r="AL124">
        <f t="shared" si="21"/>
        <v>0</v>
      </c>
      <c r="AM124">
        <f t="shared" si="22"/>
        <v>0</v>
      </c>
      <c r="AO124">
        <v>115</v>
      </c>
      <c r="AP124">
        <f t="shared" si="26"/>
        <v>16</v>
      </c>
      <c r="AQ124">
        <f t="shared" si="27"/>
        <v>10</v>
      </c>
      <c r="AR124">
        <v>115</v>
      </c>
      <c r="AS124" s="9">
        <f t="shared" si="23"/>
        <v>1</v>
      </c>
      <c r="AT124" s="9">
        <f t="shared" si="24"/>
        <v>1</v>
      </c>
      <c r="AU124" s="9">
        <f t="shared" si="25"/>
        <v>0</v>
      </c>
    </row>
    <row r="125" spans="37:47" x14ac:dyDescent="0.25">
      <c r="AK125">
        <v>116</v>
      </c>
      <c r="AL125">
        <f t="shared" si="21"/>
        <v>0</v>
      </c>
      <c r="AM125">
        <f t="shared" si="22"/>
        <v>0</v>
      </c>
      <c r="AO125">
        <v>116</v>
      </c>
      <c r="AP125">
        <f t="shared" si="26"/>
        <v>16</v>
      </c>
      <c r="AQ125">
        <f t="shared" si="27"/>
        <v>10</v>
      </c>
      <c r="AR125">
        <v>116</v>
      </c>
      <c r="AS125" s="9">
        <f t="shared" si="23"/>
        <v>1</v>
      </c>
      <c r="AT125" s="9">
        <f t="shared" si="24"/>
        <v>1</v>
      </c>
      <c r="AU125" s="9">
        <f t="shared" si="25"/>
        <v>0</v>
      </c>
    </row>
    <row r="126" spans="37:47" x14ac:dyDescent="0.25">
      <c r="AK126">
        <v>117</v>
      </c>
      <c r="AL126">
        <f t="shared" si="21"/>
        <v>0</v>
      </c>
      <c r="AM126">
        <f t="shared" si="22"/>
        <v>0</v>
      </c>
      <c r="AO126">
        <v>117</v>
      </c>
      <c r="AP126">
        <f t="shared" si="26"/>
        <v>16</v>
      </c>
      <c r="AQ126">
        <f t="shared" si="27"/>
        <v>10</v>
      </c>
      <c r="AR126">
        <v>117</v>
      </c>
      <c r="AS126" s="9">
        <f t="shared" si="23"/>
        <v>1</v>
      </c>
      <c r="AT126" s="9">
        <f t="shared" si="24"/>
        <v>1</v>
      </c>
      <c r="AU126" s="9">
        <f t="shared" si="25"/>
        <v>0</v>
      </c>
    </row>
    <row r="127" spans="37:47" x14ac:dyDescent="0.25">
      <c r="AK127">
        <v>118</v>
      </c>
      <c r="AL127">
        <f t="shared" si="21"/>
        <v>0</v>
      </c>
      <c r="AM127">
        <f t="shared" si="22"/>
        <v>0</v>
      </c>
      <c r="AO127">
        <v>118</v>
      </c>
      <c r="AP127">
        <f t="shared" si="26"/>
        <v>16</v>
      </c>
      <c r="AQ127">
        <f t="shared" si="27"/>
        <v>10</v>
      </c>
      <c r="AR127">
        <v>118</v>
      </c>
      <c r="AS127" s="9">
        <f t="shared" si="23"/>
        <v>1</v>
      </c>
      <c r="AT127" s="9">
        <f t="shared" si="24"/>
        <v>1</v>
      </c>
      <c r="AU127" s="9">
        <f t="shared" si="25"/>
        <v>0</v>
      </c>
    </row>
    <row r="128" spans="37:47" x14ac:dyDescent="0.25">
      <c r="AK128">
        <v>119</v>
      </c>
      <c r="AL128">
        <f t="shared" si="21"/>
        <v>0</v>
      </c>
      <c r="AM128">
        <f t="shared" si="22"/>
        <v>0</v>
      </c>
      <c r="AO128">
        <v>119</v>
      </c>
      <c r="AP128">
        <f t="shared" si="26"/>
        <v>16</v>
      </c>
      <c r="AQ128">
        <f t="shared" si="27"/>
        <v>10</v>
      </c>
      <c r="AR128">
        <v>119</v>
      </c>
      <c r="AS128" s="9">
        <f t="shared" si="23"/>
        <v>1</v>
      </c>
      <c r="AT128" s="9">
        <f t="shared" si="24"/>
        <v>1</v>
      </c>
      <c r="AU128" s="9">
        <f t="shared" si="25"/>
        <v>0</v>
      </c>
    </row>
    <row r="129" spans="37:47" x14ac:dyDescent="0.25">
      <c r="AK129">
        <v>120</v>
      </c>
      <c r="AL129">
        <f t="shared" si="21"/>
        <v>0</v>
      </c>
      <c r="AM129">
        <f t="shared" si="22"/>
        <v>0</v>
      </c>
      <c r="AO129">
        <v>120</v>
      </c>
      <c r="AP129">
        <f t="shared" si="26"/>
        <v>16</v>
      </c>
      <c r="AQ129">
        <f t="shared" si="27"/>
        <v>10</v>
      </c>
      <c r="AR129">
        <v>120</v>
      </c>
      <c r="AS129" s="9">
        <f t="shared" si="23"/>
        <v>1</v>
      </c>
      <c r="AT129" s="9">
        <f t="shared" si="24"/>
        <v>1</v>
      </c>
      <c r="AU129" s="9">
        <f t="shared" si="25"/>
        <v>0</v>
      </c>
    </row>
    <row r="130" spans="37:47" x14ac:dyDescent="0.25">
      <c r="AK130">
        <v>121</v>
      </c>
      <c r="AL130">
        <f t="shared" si="21"/>
        <v>0</v>
      </c>
      <c r="AM130">
        <f t="shared" si="22"/>
        <v>0</v>
      </c>
      <c r="AO130">
        <v>121</v>
      </c>
      <c r="AP130">
        <f t="shared" si="26"/>
        <v>16</v>
      </c>
      <c r="AQ130">
        <f t="shared" si="27"/>
        <v>10</v>
      </c>
      <c r="AR130">
        <v>121</v>
      </c>
      <c r="AS130" s="9">
        <f t="shared" si="23"/>
        <v>1</v>
      </c>
      <c r="AT130" s="9">
        <f t="shared" si="24"/>
        <v>1</v>
      </c>
      <c r="AU130" s="9">
        <f t="shared" si="25"/>
        <v>0</v>
      </c>
    </row>
    <row r="131" spans="37:47" x14ac:dyDescent="0.25">
      <c r="AK131">
        <v>122</v>
      </c>
      <c r="AL131">
        <f t="shared" si="21"/>
        <v>0</v>
      </c>
      <c r="AM131">
        <f t="shared" si="22"/>
        <v>0</v>
      </c>
      <c r="AO131">
        <v>122</v>
      </c>
      <c r="AP131">
        <f t="shared" si="26"/>
        <v>16</v>
      </c>
      <c r="AQ131">
        <f t="shared" si="27"/>
        <v>10</v>
      </c>
      <c r="AR131">
        <v>122</v>
      </c>
      <c r="AS131" s="9">
        <f t="shared" si="23"/>
        <v>1</v>
      </c>
      <c r="AT131" s="9">
        <f t="shared" si="24"/>
        <v>1</v>
      </c>
      <c r="AU131" s="9">
        <f t="shared" si="25"/>
        <v>0</v>
      </c>
    </row>
    <row r="132" spans="37:47" x14ac:dyDescent="0.25">
      <c r="AK132">
        <v>123</v>
      </c>
      <c r="AL132">
        <f t="shared" si="21"/>
        <v>0</v>
      </c>
      <c r="AM132">
        <f t="shared" si="22"/>
        <v>0</v>
      </c>
      <c r="AO132">
        <v>123</v>
      </c>
      <c r="AP132">
        <f t="shared" si="26"/>
        <v>16</v>
      </c>
      <c r="AQ132">
        <f t="shared" si="27"/>
        <v>10</v>
      </c>
      <c r="AR132">
        <v>123</v>
      </c>
      <c r="AS132" s="9">
        <f t="shared" si="23"/>
        <v>1</v>
      </c>
      <c r="AT132" s="9">
        <f t="shared" si="24"/>
        <v>1</v>
      </c>
      <c r="AU132" s="9">
        <f t="shared" si="25"/>
        <v>0</v>
      </c>
    </row>
    <row r="133" spans="37:47" x14ac:dyDescent="0.25">
      <c r="AK133">
        <v>124</v>
      </c>
      <c r="AL133">
        <f t="shared" si="21"/>
        <v>0</v>
      </c>
      <c r="AM133">
        <f t="shared" si="22"/>
        <v>0</v>
      </c>
      <c r="AO133">
        <v>124</v>
      </c>
      <c r="AP133">
        <f t="shared" si="26"/>
        <v>16</v>
      </c>
      <c r="AQ133">
        <f t="shared" si="27"/>
        <v>10</v>
      </c>
      <c r="AR133">
        <v>124</v>
      </c>
      <c r="AS133" s="9">
        <f t="shared" si="23"/>
        <v>1</v>
      </c>
      <c r="AT133" s="9">
        <f t="shared" si="24"/>
        <v>1</v>
      </c>
      <c r="AU133" s="9">
        <f t="shared" si="25"/>
        <v>0</v>
      </c>
    </row>
    <row r="134" spans="37:47" x14ac:dyDescent="0.25">
      <c r="AK134">
        <v>125</v>
      </c>
      <c r="AL134">
        <f t="shared" si="21"/>
        <v>0</v>
      </c>
      <c r="AM134">
        <f t="shared" si="22"/>
        <v>0</v>
      </c>
      <c r="AO134">
        <v>125</v>
      </c>
      <c r="AP134">
        <f t="shared" si="26"/>
        <v>16</v>
      </c>
      <c r="AQ134">
        <f t="shared" si="27"/>
        <v>10</v>
      </c>
      <c r="AR134">
        <v>125</v>
      </c>
      <c r="AS134" s="9">
        <f t="shared" si="23"/>
        <v>1</v>
      </c>
      <c r="AT134" s="9">
        <f t="shared" si="24"/>
        <v>1</v>
      </c>
      <c r="AU134" s="9">
        <f t="shared" si="25"/>
        <v>0</v>
      </c>
    </row>
    <row r="135" spans="37:47" x14ac:dyDescent="0.25">
      <c r="AK135">
        <v>126</v>
      </c>
      <c r="AL135">
        <f t="shared" si="21"/>
        <v>0</v>
      </c>
      <c r="AM135">
        <f t="shared" si="22"/>
        <v>0</v>
      </c>
      <c r="AO135">
        <v>126</v>
      </c>
      <c r="AP135">
        <f t="shared" si="26"/>
        <v>16</v>
      </c>
      <c r="AQ135">
        <f t="shared" si="27"/>
        <v>10</v>
      </c>
      <c r="AR135">
        <v>126</v>
      </c>
      <c r="AS135" s="9">
        <f t="shared" si="23"/>
        <v>1</v>
      </c>
      <c r="AT135" s="9">
        <f t="shared" si="24"/>
        <v>1</v>
      </c>
      <c r="AU135" s="9">
        <f t="shared" si="25"/>
        <v>0</v>
      </c>
    </row>
    <row r="136" spans="37:47" x14ac:dyDescent="0.25">
      <c r="AK136">
        <v>127</v>
      </c>
      <c r="AL136">
        <f t="shared" si="21"/>
        <v>0</v>
      </c>
      <c r="AM136">
        <f t="shared" si="22"/>
        <v>0</v>
      </c>
      <c r="AO136">
        <v>127</v>
      </c>
      <c r="AP136">
        <f t="shared" si="26"/>
        <v>16</v>
      </c>
      <c r="AQ136">
        <f t="shared" si="27"/>
        <v>10</v>
      </c>
      <c r="AR136">
        <v>127</v>
      </c>
      <c r="AS136" s="9">
        <f t="shared" si="23"/>
        <v>1</v>
      </c>
      <c r="AT136" s="9">
        <f t="shared" si="24"/>
        <v>1</v>
      </c>
      <c r="AU136" s="9">
        <f t="shared" si="25"/>
        <v>0</v>
      </c>
    </row>
    <row r="137" spans="37:47" x14ac:dyDescent="0.25">
      <c r="AK137">
        <v>128</v>
      </c>
      <c r="AL137">
        <f t="shared" si="21"/>
        <v>0</v>
      </c>
      <c r="AM137">
        <f t="shared" si="22"/>
        <v>0</v>
      </c>
      <c r="AO137">
        <v>128</v>
      </c>
      <c r="AP137">
        <f t="shared" si="26"/>
        <v>16</v>
      </c>
      <c r="AQ137">
        <f t="shared" si="27"/>
        <v>10</v>
      </c>
      <c r="AR137">
        <v>128</v>
      </c>
      <c r="AS137" s="9">
        <f t="shared" si="23"/>
        <v>1</v>
      </c>
      <c r="AT137" s="9">
        <f t="shared" si="24"/>
        <v>1</v>
      </c>
      <c r="AU137" s="9">
        <f t="shared" si="25"/>
        <v>0</v>
      </c>
    </row>
    <row r="138" spans="37:47" x14ac:dyDescent="0.25">
      <c r="AK138">
        <v>129</v>
      </c>
      <c r="AL138">
        <f t="shared" si="21"/>
        <v>0</v>
      </c>
      <c r="AM138">
        <f t="shared" si="22"/>
        <v>0</v>
      </c>
      <c r="AO138">
        <v>129</v>
      </c>
      <c r="AP138">
        <f t="shared" si="26"/>
        <v>16</v>
      </c>
      <c r="AQ138">
        <f t="shared" si="27"/>
        <v>10</v>
      </c>
      <c r="AR138">
        <v>129</v>
      </c>
      <c r="AS138" s="9">
        <f t="shared" si="23"/>
        <v>1</v>
      </c>
      <c r="AT138" s="9">
        <f t="shared" si="24"/>
        <v>1</v>
      </c>
      <c r="AU138" s="9">
        <f t="shared" si="25"/>
        <v>0</v>
      </c>
    </row>
    <row r="139" spans="37:47" x14ac:dyDescent="0.25">
      <c r="AK139">
        <v>130</v>
      </c>
      <c r="AL139">
        <f t="shared" ref="AL139:AL202" si="28">COUNTIF(AH$10:AH$109,AK139)</f>
        <v>0</v>
      </c>
      <c r="AM139">
        <f t="shared" ref="AM139:AM202" si="29">COUNTIF(AI$10:AI$109,AK139)</f>
        <v>0</v>
      </c>
      <c r="AO139">
        <v>130</v>
      </c>
      <c r="AP139">
        <f t="shared" si="26"/>
        <v>16</v>
      </c>
      <c r="AQ139">
        <f t="shared" si="27"/>
        <v>10</v>
      </c>
      <c r="AR139">
        <v>130</v>
      </c>
      <c r="AS139" s="9">
        <f t="shared" ref="AS139:AS202" si="30">AP139/AP$209</f>
        <v>1</v>
      </c>
      <c r="AT139" s="9">
        <f t="shared" ref="AT139:AT202" si="31">AQ139/AQ$209</f>
        <v>1</v>
      </c>
      <c r="AU139" s="9">
        <f t="shared" ref="AU139:AU202" si="32">AS139-AT139</f>
        <v>0</v>
      </c>
    </row>
    <row r="140" spans="37:47" x14ac:dyDescent="0.25">
      <c r="AK140">
        <v>131</v>
      </c>
      <c r="AL140">
        <f t="shared" si="28"/>
        <v>0</v>
      </c>
      <c r="AM140">
        <f t="shared" si="29"/>
        <v>0</v>
      </c>
      <c r="AO140">
        <v>131</v>
      </c>
      <c r="AP140">
        <f t="shared" ref="AP140:AP203" si="33">AL140+AP139</f>
        <v>16</v>
      </c>
      <c r="AQ140">
        <f t="shared" ref="AQ140:AQ203" si="34">AM140+AQ139</f>
        <v>10</v>
      </c>
      <c r="AR140">
        <v>131</v>
      </c>
      <c r="AS140" s="9">
        <f t="shared" si="30"/>
        <v>1</v>
      </c>
      <c r="AT140" s="9">
        <f t="shared" si="31"/>
        <v>1</v>
      </c>
      <c r="AU140" s="9">
        <f t="shared" si="32"/>
        <v>0</v>
      </c>
    </row>
    <row r="141" spans="37:47" x14ac:dyDescent="0.25">
      <c r="AK141">
        <v>132</v>
      </c>
      <c r="AL141">
        <f t="shared" si="28"/>
        <v>0</v>
      </c>
      <c r="AM141">
        <f t="shared" si="29"/>
        <v>0</v>
      </c>
      <c r="AO141">
        <v>132</v>
      </c>
      <c r="AP141">
        <f t="shared" si="33"/>
        <v>16</v>
      </c>
      <c r="AQ141">
        <f t="shared" si="34"/>
        <v>10</v>
      </c>
      <c r="AR141">
        <v>132</v>
      </c>
      <c r="AS141" s="9">
        <f t="shared" si="30"/>
        <v>1</v>
      </c>
      <c r="AT141" s="9">
        <f t="shared" si="31"/>
        <v>1</v>
      </c>
      <c r="AU141" s="9">
        <f t="shared" si="32"/>
        <v>0</v>
      </c>
    </row>
    <row r="142" spans="37:47" x14ac:dyDescent="0.25">
      <c r="AK142">
        <v>133</v>
      </c>
      <c r="AL142">
        <f t="shared" si="28"/>
        <v>0</v>
      </c>
      <c r="AM142">
        <f t="shared" si="29"/>
        <v>0</v>
      </c>
      <c r="AO142">
        <v>133</v>
      </c>
      <c r="AP142">
        <f t="shared" si="33"/>
        <v>16</v>
      </c>
      <c r="AQ142">
        <f t="shared" si="34"/>
        <v>10</v>
      </c>
      <c r="AR142">
        <v>133</v>
      </c>
      <c r="AS142" s="9">
        <f t="shared" si="30"/>
        <v>1</v>
      </c>
      <c r="AT142" s="9">
        <f t="shared" si="31"/>
        <v>1</v>
      </c>
      <c r="AU142" s="9">
        <f t="shared" si="32"/>
        <v>0</v>
      </c>
    </row>
    <row r="143" spans="37:47" x14ac:dyDescent="0.25">
      <c r="AK143">
        <v>134</v>
      </c>
      <c r="AL143">
        <f t="shared" si="28"/>
        <v>0</v>
      </c>
      <c r="AM143">
        <f t="shared" si="29"/>
        <v>0</v>
      </c>
      <c r="AO143">
        <v>134</v>
      </c>
      <c r="AP143">
        <f t="shared" si="33"/>
        <v>16</v>
      </c>
      <c r="AQ143">
        <f t="shared" si="34"/>
        <v>10</v>
      </c>
      <c r="AR143">
        <v>134</v>
      </c>
      <c r="AS143" s="9">
        <f t="shared" si="30"/>
        <v>1</v>
      </c>
      <c r="AT143" s="9">
        <f t="shared" si="31"/>
        <v>1</v>
      </c>
      <c r="AU143" s="9">
        <f t="shared" si="32"/>
        <v>0</v>
      </c>
    </row>
    <row r="144" spans="37:47" x14ac:dyDescent="0.25">
      <c r="AK144">
        <v>135</v>
      </c>
      <c r="AL144">
        <f t="shared" si="28"/>
        <v>0</v>
      </c>
      <c r="AM144">
        <f t="shared" si="29"/>
        <v>0</v>
      </c>
      <c r="AO144">
        <v>135</v>
      </c>
      <c r="AP144">
        <f t="shared" si="33"/>
        <v>16</v>
      </c>
      <c r="AQ144">
        <f t="shared" si="34"/>
        <v>10</v>
      </c>
      <c r="AR144">
        <v>135</v>
      </c>
      <c r="AS144" s="9">
        <f t="shared" si="30"/>
        <v>1</v>
      </c>
      <c r="AT144" s="9">
        <f t="shared" si="31"/>
        <v>1</v>
      </c>
      <c r="AU144" s="9">
        <f t="shared" si="32"/>
        <v>0</v>
      </c>
    </row>
    <row r="145" spans="37:47" x14ac:dyDescent="0.25">
      <c r="AK145">
        <v>136</v>
      </c>
      <c r="AL145">
        <f t="shared" si="28"/>
        <v>0</v>
      </c>
      <c r="AM145">
        <f t="shared" si="29"/>
        <v>0</v>
      </c>
      <c r="AO145">
        <v>136</v>
      </c>
      <c r="AP145">
        <f t="shared" si="33"/>
        <v>16</v>
      </c>
      <c r="AQ145">
        <f t="shared" si="34"/>
        <v>10</v>
      </c>
      <c r="AR145">
        <v>136</v>
      </c>
      <c r="AS145" s="9">
        <f t="shared" si="30"/>
        <v>1</v>
      </c>
      <c r="AT145" s="9">
        <f t="shared" si="31"/>
        <v>1</v>
      </c>
      <c r="AU145" s="9">
        <f t="shared" si="32"/>
        <v>0</v>
      </c>
    </row>
    <row r="146" spans="37:47" x14ac:dyDescent="0.25">
      <c r="AK146">
        <v>137</v>
      </c>
      <c r="AL146">
        <f t="shared" si="28"/>
        <v>0</v>
      </c>
      <c r="AM146">
        <f t="shared" si="29"/>
        <v>0</v>
      </c>
      <c r="AO146">
        <v>137</v>
      </c>
      <c r="AP146">
        <f t="shared" si="33"/>
        <v>16</v>
      </c>
      <c r="AQ146">
        <f t="shared" si="34"/>
        <v>10</v>
      </c>
      <c r="AR146">
        <v>137</v>
      </c>
      <c r="AS146" s="9">
        <f t="shared" si="30"/>
        <v>1</v>
      </c>
      <c r="AT146" s="9">
        <f t="shared" si="31"/>
        <v>1</v>
      </c>
      <c r="AU146" s="9">
        <f t="shared" si="32"/>
        <v>0</v>
      </c>
    </row>
    <row r="147" spans="37:47" x14ac:dyDescent="0.25">
      <c r="AK147">
        <v>138</v>
      </c>
      <c r="AL147">
        <f t="shared" si="28"/>
        <v>0</v>
      </c>
      <c r="AM147">
        <f t="shared" si="29"/>
        <v>0</v>
      </c>
      <c r="AO147">
        <v>138</v>
      </c>
      <c r="AP147">
        <f t="shared" si="33"/>
        <v>16</v>
      </c>
      <c r="AQ147">
        <f t="shared" si="34"/>
        <v>10</v>
      </c>
      <c r="AR147">
        <v>138</v>
      </c>
      <c r="AS147" s="9">
        <f t="shared" si="30"/>
        <v>1</v>
      </c>
      <c r="AT147" s="9">
        <f t="shared" si="31"/>
        <v>1</v>
      </c>
      <c r="AU147" s="9">
        <f t="shared" si="32"/>
        <v>0</v>
      </c>
    </row>
    <row r="148" spans="37:47" x14ac:dyDescent="0.25">
      <c r="AK148">
        <v>139</v>
      </c>
      <c r="AL148">
        <f t="shared" si="28"/>
        <v>0</v>
      </c>
      <c r="AM148">
        <f t="shared" si="29"/>
        <v>0</v>
      </c>
      <c r="AO148">
        <v>139</v>
      </c>
      <c r="AP148">
        <f t="shared" si="33"/>
        <v>16</v>
      </c>
      <c r="AQ148">
        <f t="shared" si="34"/>
        <v>10</v>
      </c>
      <c r="AR148">
        <v>139</v>
      </c>
      <c r="AS148" s="9">
        <f t="shared" si="30"/>
        <v>1</v>
      </c>
      <c r="AT148" s="9">
        <f t="shared" si="31"/>
        <v>1</v>
      </c>
      <c r="AU148" s="9">
        <f t="shared" si="32"/>
        <v>0</v>
      </c>
    </row>
    <row r="149" spans="37:47" x14ac:dyDescent="0.25">
      <c r="AK149">
        <v>140</v>
      </c>
      <c r="AL149">
        <f t="shared" si="28"/>
        <v>0</v>
      </c>
      <c r="AM149">
        <f t="shared" si="29"/>
        <v>0</v>
      </c>
      <c r="AO149">
        <v>140</v>
      </c>
      <c r="AP149">
        <f t="shared" si="33"/>
        <v>16</v>
      </c>
      <c r="AQ149">
        <f t="shared" si="34"/>
        <v>10</v>
      </c>
      <c r="AR149">
        <v>140</v>
      </c>
      <c r="AS149" s="9">
        <f t="shared" si="30"/>
        <v>1</v>
      </c>
      <c r="AT149" s="9">
        <f t="shared" si="31"/>
        <v>1</v>
      </c>
      <c r="AU149" s="9">
        <f t="shared" si="32"/>
        <v>0</v>
      </c>
    </row>
    <row r="150" spans="37:47" x14ac:dyDescent="0.25">
      <c r="AK150">
        <v>141</v>
      </c>
      <c r="AL150">
        <f t="shared" si="28"/>
        <v>0</v>
      </c>
      <c r="AM150">
        <f t="shared" si="29"/>
        <v>0</v>
      </c>
      <c r="AO150">
        <v>141</v>
      </c>
      <c r="AP150">
        <f t="shared" si="33"/>
        <v>16</v>
      </c>
      <c r="AQ150">
        <f t="shared" si="34"/>
        <v>10</v>
      </c>
      <c r="AR150">
        <v>141</v>
      </c>
      <c r="AS150" s="9">
        <f t="shared" si="30"/>
        <v>1</v>
      </c>
      <c r="AT150" s="9">
        <f t="shared" si="31"/>
        <v>1</v>
      </c>
      <c r="AU150" s="9">
        <f t="shared" si="32"/>
        <v>0</v>
      </c>
    </row>
    <row r="151" spans="37:47" x14ac:dyDescent="0.25">
      <c r="AK151">
        <v>142</v>
      </c>
      <c r="AL151">
        <f t="shared" si="28"/>
        <v>0</v>
      </c>
      <c r="AM151">
        <f t="shared" si="29"/>
        <v>0</v>
      </c>
      <c r="AO151">
        <v>142</v>
      </c>
      <c r="AP151">
        <f t="shared" si="33"/>
        <v>16</v>
      </c>
      <c r="AQ151">
        <f t="shared" si="34"/>
        <v>10</v>
      </c>
      <c r="AR151">
        <v>142</v>
      </c>
      <c r="AS151" s="9">
        <f t="shared" si="30"/>
        <v>1</v>
      </c>
      <c r="AT151" s="9">
        <f t="shared" si="31"/>
        <v>1</v>
      </c>
      <c r="AU151" s="9">
        <f t="shared" si="32"/>
        <v>0</v>
      </c>
    </row>
    <row r="152" spans="37:47" x14ac:dyDescent="0.25">
      <c r="AK152">
        <v>143</v>
      </c>
      <c r="AL152">
        <f t="shared" si="28"/>
        <v>0</v>
      </c>
      <c r="AM152">
        <f t="shared" si="29"/>
        <v>0</v>
      </c>
      <c r="AO152">
        <v>143</v>
      </c>
      <c r="AP152">
        <f t="shared" si="33"/>
        <v>16</v>
      </c>
      <c r="AQ152">
        <f t="shared" si="34"/>
        <v>10</v>
      </c>
      <c r="AR152">
        <v>143</v>
      </c>
      <c r="AS152" s="9">
        <f t="shared" si="30"/>
        <v>1</v>
      </c>
      <c r="AT152" s="9">
        <f t="shared" si="31"/>
        <v>1</v>
      </c>
      <c r="AU152" s="9">
        <f t="shared" si="32"/>
        <v>0</v>
      </c>
    </row>
    <row r="153" spans="37:47" x14ac:dyDescent="0.25">
      <c r="AK153">
        <v>144</v>
      </c>
      <c r="AL153">
        <f t="shared" si="28"/>
        <v>0</v>
      </c>
      <c r="AM153">
        <f t="shared" si="29"/>
        <v>0</v>
      </c>
      <c r="AO153">
        <v>144</v>
      </c>
      <c r="AP153">
        <f t="shared" si="33"/>
        <v>16</v>
      </c>
      <c r="AQ153">
        <f t="shared" si="34"/>
        <v>10</v>
      </c>
      <c r="AR153">
        <v>144</v>
      </c>
      <c r="AS153" s="9">
        <f t="shared" si="30"/>
        <v>1</v>
      </c>
      <c r="AT153" s="9">
        <f t="shared" si="31"/>
        <v>1</v>
      </c>
      <c r="AU153" s="9">
        <f t="shared" si="32"/>
        <v>0</v>
      </c>
    </row>
    <row r="154" spans="37:47" x14ac:dyDescent="0.25">
      <c r="AK154">
        <v>145</v>
      </c>
      <c r="AL154">
        <f t="shared" si="28"/>
        <v>0</v>
      </c>
      <c r="AM154">
        <f t="shared" si="29"/>
        <v>0</v>
      </c>
      <c r="AO154">
        <v>145</v>
      </c>
      <c r="AP154">
        <f t="shared" si="33"/>
        <v>16</v>
      </c>
      <c r="AQ154">
        <f t="shared" si="34"/>
        <v>10</v>
      </c>
      <c r="AR154">
        <v>145</v>
      </c>
      <c r="AS154" s="9">
        <f t="shared" si="30"/>
        <v>1</v>
      </c>
      <c r="AT154" s="9">
        <f t="shared" si="31"/>
        <v>1</v>
      </c>
      <c r="AU154" s="9">
        <f t="shared" si="32"/>
        <v>0</v>
      </c>
    </row>
    <row r="155" spans="37:47" x14ac:dyDescent="0.25">
      <c r="AK155">
        <v>146</v>
      </c>
      <c r="AL155">
        <f t="shared" si="28"/>
        <v>0</v>
      </c>
      <c r="AM155">
        <f t="shared" si="29"/>
        <v>0</v>
      </c>
      <c r="AO155">
        <v>146</v>
      </c>
      <c r="AP155">
        <f t="shared" si="33"/>
        <v>16</v>
      </c>
      <c r="AQ155">
        <f t="shared" si="34"/>
        <v>10</v>
      </c>
      <c r="AR155">
        <v>146</v>
      </c>
      <c r="AS155" s="9">
        <f t="shared" si="30"/>
        <v>1</v>
      </c>
      <c r="AT155" s="9">
        <f t="shared" si="31"/>
        <v>1</v>
      </c>
      <c r="AU155" s="9">
        <f t="shared" si="32"/>
        <v>0</v>
      </c>
    </row>
    <row r="156" spans="37:47" x14ac:dyDescent="0.25">
      <c r="AK156">
        <v>147</v>
      </c>
      <c r="AL156">
        <f t="shared" si="28"/>
        <v>0</v>
      </c>
      <c r="AM156">
        <f t="shared" si="29"/>
        <v>0</v>
      </c>
      <c r="AO156">
        <v>147</v>
      </c>
      <c r="AP156">
        <f t="shared" si="33"/>
        <v>16</v>
      </c>
      <c r="AQ156">
        <f t="shared" si="34"/>
        <v>10</v>
      </c>
      <c r="AR156">
        <v>147</v>
      </c>
      <c r="AS156" s="9">
        <f t="shared" si="30"/>
        <v>1</v>
      </c>
      <c r="AT156" s="9">
        <f t="shared" si="31"/>
        <v>1</v>
      </c>
      <c r="AU156" s="9">
        <f t="shared" si="32"/>
        <v>0</v>
      </c>
    </row>
    <row r="157" spans="37:47" x14ac:dyDescent="0.25">
      <c r="AK157">
        <v>148</v>
      </c>
      <c r="AL157">
        <f t="shared" si="28"/>
        <v>0</v>
      </c>
      <c r="AM157">
        <f t="shared" si="29"/>
        <v>0</v>
      </c>
      <c r="AO157">
        <v>148</v>
      </c>
      <c r="AP157">
        <f t="shared" si="33"/>
        <v>16</v>
      </c>
      <c r="AQ157">
        <f t="shared" si="34"/>
        <v>10</v>
      </c>
      <c r="AR157">
        <v>148</v>
      </c>
      <c r="AS157" s="9">
        <f t="shared" si="30"/>
        <v>1</v>
      </c>
      <c r="AT157" s="9">
        <f t="shared" si="31"/>
        <v>1</v>
      </c>
      <c r="AU157" s="9">
        <f t="shared" si="32"/>
        <v>0</v>
      </c>
    </row>
    <row r="158" spans="37:47" x14ac:dyDescent="0.25">
      <c r="AK158">
        <v>149</v>
      </c>
      <c r="AL158">
        <f t="shared" si="28"/>
        <v>0</v>
      </c>
      <c r="AM158">
        <f t="shared" si="29"/>
        <v>0</v>
      </c>
      <c r="AO158">
        <v>149</v>
      </c>
      <c r="AP158">
        <f t="shared" si="33"/>
        <v>16</v>
      </c>
      <c r="AQ158">
        <f t="shared" si="34"/>
        <v>10</v>
      </c>
      <c r="AR158">
        <v>149</v>
      </c>
      <c r="AS158" s="9">
        <f t="shared" si="30"/>
        <v>1</v>
      </c>
      <c r="AT158" s="9">
        <f t="shared" si="31"/>
        <v>1</v>
      </c>
      <c r="AU158" s="9">
        <f t="shared" si="32"/>
        <v>0</v>
      </c>
    </row>
    <row r="159" spans="37:47" x14ac:dyDescent="0.25">
      <c r="AK159">
        <v>150</v>
      </c>
      <c r="AL159">
        <f t="shared" si="28"/>
        <v>0</v>
      </c>
      <c r="AM159">
        <f t="shared" si="29"/>
        <v>0</v>
      </c>
      <c r="AO159">
        <v>150</v>
      </c>
      <c r="AP159">
        <f t="shared" si="33"/>
        <v>16</v>
      </c>
      <c r="AQ159">
        <f t="shared" si="34"/>
        <v>10</v>
      </c>
      <c r="AR159">
        <v>150</v>
      </c>
      <c r="AS159" s="9">
        <f t="shared" si="30"/>
        <v>1</v>
      </c>
      <c r="AT159" s="9">
        <f t="shared" si="31"/>
        <v>1</v>
      </c>
      <c r="AU159" s="9">
        <f t="shared" si="32"/>
        <v>0</v>
      </c>
    </row>
    <row r="160" spans="37:47" x14ac:dyDescent="0.25">
      <c r="AK160">
        <v>151</v>
      </c>
      <c r="AL160">
        <f t="shared" si="28"/>
        <v>0</v>
      </c>
      <c r="AM160">
        <f t="shared" si="29"/>
        <v>0</v>
      </c>
      <c r="AO160">
        <v>151</v>
      </c>
      <c r="AP160">
        <f t="shared" si="33"/>
        <v>16</v>
      </c>
      <c r="AQ160">
        <f t="shared" si="34"/>
        <v>10</v>
      </c>
      <c r="AR160">
        <v>151</v>
      </c>
      <c r="AS160" s="9">
        <f t="shared" si="30"/>
        <v>1</v>
      </c>
      <c r="AT160" s="9">
        <f t="shared" si="31"/>
        <v>1</v>
      </c>
      <c r="AU160" s="9">
        <f t="shared" si="32"/>
        <v>0</v>
      </c>
    </row>
    <row r="161" spans="37:47" x14ac:dyDescent="0.25">
      <c r="AK161">
        <v>152</v>
      </c>
      <c r="AL161">
        <f t="shared" si="28"/>
        <v>0</v>
      </c>
      <c r="AM161">
        <f t="shared" si="29"/>
        <v>0</v>
      </c>
      <c r="AO161">
        <v>152</v>
      </c>
      <c r="AP161">
        <f t="shared" si="33"/>
        <v>16</v>
      </c>
      <c r="AQ161">
        <f t="shared" si="34"/>
        <v>10</v>
      </c>
      <c r="AR161">
        <v>152</v>
      </c>
      <c r="AS161" s="9">
        <f t="shared" si="30"/>
        <v>1</v>
      </c>
      <c r="AT161" s="9">
        <f t="shared" si="31"/>
        <v>1</v>
      </c>
      <c r="AU161" s="9">
        <f t="shared" si="32"/>
        <v>0</v>
      </c>
    </row>
    <row r="162" spans="37:47" x14ac:dyDescent="0.25">
      <c r="AK162">
        <v>153</v>
      </c>
      <c r="AL162">
        <f t="shared" si="28"/>
        <v>0</v>
      </c>
      <c r="AM162">
        <f t="shared" si="29"/>
        <v>0</v>
      </c>
      <c r="AO162">
        <v>153</v>
      </c>
      <c r="AP162">
        <f t="shared" si="33"/>
        <v>16</v>
      </c>
      <c r="AQ162">
        <f t="shared" si="34"/>
        <v>10</v>
      </c>
      <c r="AR162">
        <v>153</v>
      </c>
      <c r="AS162" s="9">
        <f t="shared" si="30"/>
        <v>1</v>
      </c>
      <c r="AT162" s="9">
        <f t="shared" si="31"/>
        <v>1</v>
      </c>
      <c r="AU162" s="9">
        <f t="shared" si="32"/>
        <v>0</v>
      </c>
    </row>
    <row r="163" spans="37:47" x14ac:dyDescent="0.25">
      <c r="AK163">
        <v>154</v>
      </c>
      <c r="AL163">
        <f t="shared" si="28"/>
        <v>0</v>
      </c>
      <c r="AM163">
        <f t="shared" si="29"/>
        <v>0</v>
      </c>
      <c r="AO163">
        <v>154</v>
      </c>
      <c r="AP163">
        <f t="shared" si="33"/>
        <v>16</v>
      </c>
      <c r="AQ163">
        <f t="shared" si="34"/>
        <v>10</v>
      </c>
      <c r="AR163">
        <v>154</v>
      </c>
      <c r="AS163" s="9">
        <f t="shared" si="30"/>
        <v>1</v>
      </c>
      <c r="AT163" s="9">
        <f t="shared" si="31"/>
        <v>1</v>
      </c>
      <c r="AU163" s="9">
        <f t="shared" si="32"/>
        <v>0</v>
      </c>
    </row>
    <row r="164" spans="37:47" x14ac:dyDescent="0.25">
      <c r="AK164">
        <v>155</v>
      </c>
      <c r="AL164">
        <f t="shared" si="28"/>
        <v>0</v>
      </c>
      <c r="AM164">
        <f t="shared" si="29"/>
        <v>0</v>
      </c>
      <c r="AO164">
        <v>155</v>
      </c>
      <c r="AP164">
        <f t="shared" si="33"/>
        <v>16</v>
      </c>
      <c r="AQ164">
        <f t="shared" si="34"/>
        <v>10</v>
      </c>
      <c r="AR164">
        <v>155</v>
      </c>
      <c r="AS164" s="9">
        <f t="shared" si="30"/>
        <v>1</v>
      </c>
      <c r="AT164" s="9">
        <f t="shared" si="31"/>
        <v>1</v>
      </c>
      <c r="AU164" s="9">
        <f t="shared" si="32"/>
        <v>0</v>
      </c>
    </row>
    <row r="165" spans="37:47" x14ac:dyDescent="0.25">
      <c r="AK165">
        <v>156</v>
      </c>
      <c r="AL165">
        <f t="shared" si="28"/>
        <v>0</v>
      </c>
      <c r="AM165">
        <f t="shared" si="29"/>
        <v>0</v>
      </c>
      <c r="AO165">
        <v>156</v>
      </c>
      <c r="AP165">
        <f t="shared" si="33"/>
        <v>16</v>
      </c>
      <c r="AQ165">
        <f t="shared" si="34"/>
        <v>10</v>
      </c>
      <c r="AR165">
        <v>156</v>
      </c>
      <c r="AS165" s="9">
        <f t="shared" si="30"/>
        <v>1</v>
      </c>
      <c r="AT165" s="9">
        <f t="shared" si="31"/>
        <v>1</v>
      </c>
      <c r="AU165" s="9">
        <f t="shared" si="32"/>
        <v>0</v>
      </c>
    </row>
    <row r="166" spans="37:47" x14ac:dyDescent="0.25">
      <c r="AK166">
        <v>157</v>
      </c>
      <c r="AL166">
        <f t="shared" si="28"/>
        <v>0</v>
      </c>
      <c r="AM166">
        <f t="shared" si="29"/>
        <v>0</v>
      </c>
      <c r="AO166">
        <v>157</v>
      </c>
      <c r="AP166">
        <f t="shared" si="33"/>
        <v>16</v>
      </c>
      <c r="AQ166">
        <f t="shared" si="34"/>
        <v>10</v>
      </c>
      <c r="AR166">
        <v>157</v>
      </c>
      <c r="AS166" s="9">
        <f t="shared" si="30"/>
        <v>1</v>
      </c>
      <c r="AT166" s="9">
        <f t="shared" si="31"/>
        <v>1</v>
      </c>
      <c r="AU166" s="9">
        <f t="shared" si="32"/>
        <v>0</v>
      </c>
    </row>
    <row r="167" spans="37:47" x14ac:dyDescent="0.25">
      <c r="AK167">
        <v>158</v>
      </c>
      <c r="AL167">
        <f t="shared" si="28"/>
        <v>0</v>
      </c>
      <c r="AM167">
        <f t="shared" si="29"/>
        <v>0</v>
      </c>
      <c r="AO167">
        <v>158</v>
      </c>
      <c r="AP167">
        <f t="shared" si="33"/>
        <v>16</v>
      </c>
      <c r="AQ167">
        <f t="shared" si="34"/>
        <v>10</v>
      </c>
      <c r="AR167">
        <v>158</v>
      </c>
      <c r="AS167" s="9">
        <f t="shared" si="30"/>
        <v>1</v>
      </c>
      <c r="AT167" s="9">
        <f t="shared" si="31"/>
        <v>1</v>
      </c>
      <c r="AU167" s="9">
        <f t="shared" si="32"/>
        <v>0</v>
      </c>
    </row>
    <row r="168" spans="37:47" x14ac:dyDescent="0.25">
      <c r="AK168">
        <v>159</v>
      </c>
      <c r="AL168">
        <f t="shared" si="28"/>
        <v>0</v>
      </c>
      <c r="AM168">
        <f t="shared" si="29"/>
        <v>0</v>
      </c>
      <c r="AO168">
        <v>159</v>
      </c>
      <c r="AP168">
        <f t="shared" si="33"/>
        <v>16</v>
      </c>
      <c r="AQ168">
        <f t="shared" si="34"/>
        <v>10</v>
      </c>
      <c r="AR168">
        <v>159</v>
      </c>
      <c r="AS168" s="9">
        <f t="shared" si="30"/>
        <v>1</v>
      </c>
      <c r="AT168" s="9">
        <f t="shared" si="31"/>
        <v>1</v>
      </c>
      <c r="AU168" s="9">
        <f t="shared" si="32"/>
        <v>0</v>
      </c>
    </row>
    <row r="169" spans="37:47" x14ac:dyDescent="0.25">
      <c r="AK169">
        <v>160</v>
      </c>
      <c r="AL169">
        <f t="shared" si="28"/>
        <v>0</v>
      </c>
      <c r="AM169">
        <f t="shared" si="29"/>
        <v>0</v>
      </c>
      <c r="AO169">
        <v>160</v>
      </c>
      <c r="AP169">
        <f t="shared" si="33"/>
        <v>16</v>
      </c>
      <c r="AQ169">
        <f t="shared" si="34"/>
        <v>10</v>
      </c>
      <c r="AR169">
        <v>160</v>
      </c>
      <c r="AS169" s="9">
        <f t="shared" si="30"/>
        <v>1</v>
      </c>
      <c r="AT169" s="9">
        <f t="shared" si="31"/>
        <v>1</v>
      </c>
      <c r="AU169" s="9">
        <f t="shared" si="32"/>
        <v>0</v>
      </c>
    </row>
    <row r="170" spans="37:47" x14ac:dyDescent="0.25">
      <c r="AK170">
        <v>161</v>
      </c>
      <c r="AL170">
        <f t="shared" si="28"/>
        <v>0</v>
      </c>
      <c r="AM170">
        <f t="shared" si="29"/>
        <v>0</v>
      </c>
      <c r="AO170">
        <v>161</v>
      </c>
      <c r="AP170">
        <f t="shared" si="33"/>
        <v>16</v>
      </c>
      <c r="AQ170">
        <f t="shared" si="34"/>
        <v>10</v>
      </c>
      <c r="AR170">
        <v>161</v>
      </c>
      <c r="AS170" s="9">
        <f t="shared" si="30"/>
        <v>1</v>
      </c>
      <c r="AT170" s="9">
        <f t="shared" si="31"/>
        <v>1</v>
      </c>
      <c r="AU170" s="9">
        <f t="shared" si="32"/>
        <v>0</v>
      </c>
    </row>
    <row r="171" spans="37:47" x14ac:dyDescent="0.25">
      <c r="AK171">
        <v>162</v>
      </c>
      <c r="AL171">
        <f t="shared" si="28"/>
        <v>0</v>
      </c>
      <c r="AM171">
        <f t="shared" si="29"/>
        <v>0</v>
      </c>
      <c r="AO171">
        <v>162</v>
      </c>
      <c r="AP171">
        <f t="shared" si="33"/>
        <v>16</v>
      </c>
      <c r="AQ171">
        <f t="shared" si="34"/>
        <v>10</v>
      </c>
      <c r="AR171">
        <v>162</v>
      </c>
      <c r="AS171" s="9">
        <f t="shared" si="30"/>
        <v>1</v>
      </c>
      <c r="AT171" s="9">
        <f t="shared" si="31"/>
        <v>1</v>
      </c>
      <c r="AU171" s="9">
        <f t="shared" si="32"/>
        <v>0</v>
      </c>
    </row>
    <row r="172" spans="37:47" x14ac:dyDescent="0.25">
      <c r="AK172">
        <v>163</v>
      </c>
      <c r="AL172">
        <f t="shared" si="28"/>
        <v>0</v>
      </c>
      <c r="AM172">
        <f t="shared" si="29"/>
        <v>0</v>
      </c>
      <c r="AO172">
        <v>163</v>
      </c>
      <c r="AP172">
        <f t="shared" si="33"/>
        <v>16</v>
      </c>
      <c r="AQ172">
        <f t="shared" si="34"/>
        <v>10</v>
      </c>
      <c r="AR172">
        <v>163</v>
      </c>
      <c r="AS172" s="9">
        <f t="shared" si="30"/>
        <v>1</v>
      </c>
      <c r="AT172" s="9">
        <f t="shared" si="31"/>
        <v>1</v>
      </c>
      <c r="AU172" s="9">
        <f t="shared" si="32"/>
        <v>0</v>
      </c>
    </row>
    <row r="173" spans="37:47" x14ac:dyDescent="0.25">
      <c r="AK173">
        <v>164</v>
      </c>
      <c r="AL173">
        <f t="shared" si="28"/>
        <v>0</v>
      </c>
      <c r="AM173">
        <f t="shared" si="29"/>
        <v>0</v>
      </c>
      <c r="AO173">
        <v>164</v>
      </c>
      <c r="AP173">
        <f t="shared" si="33"/>
        <v>16</v>
      </c>
      <c r="AQ173">
        <f t="shared" si="34"/>
        <v>10</v>
      </c>
      <c r="AR173">
        <v>164</v>
      </c>
      <c r="AS173" s="9">
        <f t="shared" si="30"/>
        <v>1</v>
      </c>
      <c r="AT173" s="9">
        <f t="shared" si="31"/>
        <v>1</v>
      </c>
      <c r="AU173" s="9">
        <f t="shared" si="32"/>
        <v>0</v>
      </c>
    </row>
    <row r="174" spans="37:47" x14ac:dyDescent="0.25">
      <c r="AK174">
        <v>165</v>
      </c>
      <c r="AL174">
        <f t="shared" si="28"/>
        <v>0</v>
      </c>
      <c r="AM174">
        <f t="shared" si="29"/>
        <v>0</v>
      </c>
      <c r="AO174">
        <v>165</v>
      </c>
      <c r="AP174">
        <f t="shared" si="33"/>
        <v>16</v>
      </c>
      <c r="AQ174">
        <f t="shared" si="34"/>
        <v>10</v>
      </c>
      <c r="AR174">
        <v>165</v>
      </c>
      <c r="AS174" s="9">
        <f t="shared" si="30"/>
        <v>1</v>
      </c>
      <c r="AT174" s="9">
        <f t="shared" si="31"/>
        <v>1</v>
      </c>
      <c r="AU174" s="9">
        <f t="shared" si="32"/>
        <v>0</v>
      </c>
    </row>
    <row r="175" spans="37:47" x14ac:dyDescent="0.25">
      <c r="AK175">
        <v>166</v>
      </c>
      <c r="AL175">
        <f t="shared" si="28"/>
        <v>0</v>
      </c>
      <c r="AM175">
        <f t="shared" si="29"/>
        <v>0</v>
      </c>
      <c r="AO175">
        <v>166</v>
      </c>
      <c r="AP175">
        <f t="shared" si="33"/>
        <v>16</v>
      </c>
      <c r="AQ175">
        <f t="shared" si="34"/>
        <v>10</v>
      </c>
      <c r="AR175">
        <v>166</v>
      </c>
      <c r="AS175" s="9">
        <f t="shared" si="30"/>
        <v>1</v>
      </c>
      <c r="AT175" s="9">
        <f t="shared" si="31"/>
        <v>1</v>
      </c>
      <c r="AU175" s="9">
        <f t="shared" si="32"/>
        <v>0</v>
      </c>
    </row>
    <row r="176" spans="37:47" x14ac:dyDescent="0.25">
      <c r="AK176">
        <v>167</v>
      </c>
      <c r="AL176">
        <f t="shared" si="28"/>
        <v>0</v>
      </c>
      <c r="AM176">
        <f t="shared" si="29"/>
        <v>0</v>
      </c>
      <c r="AO176">
        <v>167</v>
      </c>
      <c r="AP176">
        <f t="shared" si="33"/>
        <v>16</v>
      </c>
      <c r="AQ176">
        <f t="shared" si="34"/>
        <v>10</v>
      </c>
      <c r="AR176">
        <v>167</v>
      </c>
      <c r="AS176" s="9">
        <f t="shared" si="30"/>
        <v>1</v>
      </c>
      <c r="AT176" s="9">
        <f t="shared" si="31"/>
        <v>1</v>
      </c>
      <c r="AU176" s="9">
        <f t="shared" si="32"/>
        <v>0</v>
      </c>
    </row>
    <row r="177" spans="37:47" x14ac:dyDescent="0.25">
      <c r="AK177">
        <v>168</v>
      </c>
      <c r="AL177">
        <f t="shared" si="28"/>
        <v>0</v>
      </c>
      <c r="AM177">
        <f t="shared" si="29"/>
        <v>0</v>
      </c>
      <c r="AO177">
        <v>168</v>
      </c>
      <c r="AP177">
        <f t="shared" si="33"/>
        <v>16</v>
      </c>
      <c r="AQ177">
        <f t="shared" si="34"/>
        <v>10</v>
      </c>
      <c r="AR177">
        <v>168</v>
      </c>
      <c r="AS177" s="9">
        <f t="shared" si="30"/>
        <v>1</v>
      </c>
      <c r="AT177" s="9">
        <f t="shared" si="31"/>
        <v>1</v>
      </c>
      <c r="AU177" s="9">
        <f t="shared" si="32"/>
        <v>0</v>
      </c>
    </row>
    <row r="178" spans="37:47" x14ac:dyDescent="0.25">
      <c r="AK178">
        <v>169</v>
      </c>
      <c r="AL178">
        <f t="shared" si="28"/>
        <v>0</v>
      </c>
      <c r="AM178">
        <f t="shared" si="29"/>
        <v>0</v>
      </c>
      <c r="AO178">
        <v>169</v>
      </c>
      <c r="AP178">
        <f t="shared" si="33"/>
        <v>16</v>
      </c>
      <c r="AQ178">
        <f t="shared" si="34"/>
        <v>10</v>
      </c>
      <c r="AR178">
        <v>169</v>
      </c>
      <c r="AS178" s="9">
        <f t="shared" si="30"/>
        <v>1</v>
      </c>
      <c r="AT178" s="9">
        <f t="shared" si="31"/>
        <v>1</v>
      </c>
      <c r="AU178" s="9">
        <f t="shared" si="32"/>
        <v>0</v>
      </c>
    </row>
    <row r="179" spans="37:47" x14ac:dyDescent="0.25">
      <c r="AK179">
        <v>170</v>
      </c>
      <c r="AL179">
        <f t="shared" si="28"/>
        <v>0</v>
      </c>
      <c r="AM179">
        <f t="shared" si="29"/>
        <v>0</v>
      </c>
      <c r="AO179">
        <v>170</v>
      </c>
      <c r="AP179">
        <f t="shared" si="33"/>
        <v>16</v>
      </c>
      <c r="AQ179">
        <f t="shared" si="34"/>
        <v>10</v>
      </c>
      <c r="AR179">
        <v>170</v>
      </c>
      <c r="AS179" s="9">
        <f t="shared" si="30"/>
        <v>1</v>
      </c>
      <c r="AT179" s="9">
        <f t="shared" si="31"/>
        <v>1</v>
      </c>
      <c r="AU179" s="9">
        <f t="shared" si="32"/>
        <v>0</v>
      </c>
    </row>
    <row r="180" spans="37:47" x14ac:dyDescent="0.25">
      <c r="AK180">
        <v>171</v>
      </c>
      <c r="AL180">
        <f t="shared" si="28"/>
        <v>0</v>
      </c>
      <c r="AM180">
        <f t="shared" si="29"/>
        <v>0</v>
      </c>
      <c r="AO180">
        <v>171</v>
      </c>
      <c r="AP180">
        <f t="shared" si="33"/>
        <v>16</v>
      </c>
      <c r="AQ180">
        <f t="shared" si="34"/>
        <v>10</v>
      </c>
      <c r="AR180">
        <v>171</v>
      </c>
      <c r="AS180" s="9">
        <f t="shared" si="30"/>
        <v>1</v>
      </c>
      <c r="AT180" s="9">
        <f t="shared" si="31"/>
        <v>1</v>
      </c>
      <c r="AU180" s="9">
        <f t="shared" si="32"/>
        <v>0</v>
      </c>
    </row>
    <row r="181" spans="37:47" x14ac:dyDescent="0.25">
      <c r="AK181">
        <v>172</v>
      </c>
      <c r="AL181">
        <f t="shared" si="28"/>
        <v>0</v>
      </c>
      <c r="AM181">
        <f t="shared" si="29"/>
        <v>0</v>
      </c>
      <c r="AO181">
        <v>172</v>
      </c>
      <c r="AP181">
        <f t="shared" si="33"/>
        <v>16</v>
      </c>
      <c r="AQ181">
        <f t="shared" si="34"/>
        <v>10</v>
      </c>
      <c r="AR181">
        <v>172</v>
      </c>
      <c r="AS181" s="9">
        <f t="shared" si="30"/>
        <v>1</v>
      </c>
      <c r="AT181" s="9">
        <f t="shared" si="31"/>
        <v>1</v>
      </c>
      <c r="AU181" s="9">
        <f t="shared" si="32"/>
        <v>0</v>
      </c>
    </row>
    <row r="182" spans="37:47" x14ac:dyDescent="0.25">
      <c r="AK182">
        <v>173</v>
      </c>
      <c r="AL182">
        <f t="shared" si="28"/>
        <v>0</v>
      </c>
      <c r="AM182">
        <f t="shared" si="29"/>
        <v>0</v>
      </c>
      <c r="AO182">
        <v>173</v>
      </c>
      <c r="AP182">
        <f t="shared" si="33"/>
        <v>16</v>
      </c>
      <c r="AQ182">
        <f t="shared" si="34"/>
        <v>10</v>
      </c>
      <c r="AR182">
        <v>173</v>
      </c>
      <c r="AS182" s="9">
        <f t="shared" si="30"/>
        <v>1</v>
      </c>
      <c r="AT182" s="9">
        <f t="shared" si="31"/>
        <v>1</v>
      </c>
      <c r="AU182" s="9">
        <f t="shared" si="32"/>
        <v>0</v>
      </c>
    </row>
    <row r="183" spans="37:47" x14ac:dyDescent="0.25">
      <c r="AK183">
        <v>174</v>
      </c>
      <c r="AL183">
        <f t="shared" si="28"/>
        <v>0</v>
      </c>
      <c r="AM183">
        <f t="shared" si="29"/>
        <v>0</v>
      </c>
      <c r="AO183">
        <v>174</v>
      </c>
      <c r="AP183">
        <f t="shared" si="33"/>
        <v>16</v>
      </c>
      <c r="AQ183">
        <f t="shared" si="34"/>
        <v>10</v>
      </c>
      <c r="AR183">
        <v>174</v>
      </c>
      <c r="AS183" s="9">
        <f t="shared" si="30"/>
        <v>1</v>
      </c>
      <c r="AT183" s="9">
        <f t="shared" si="31"/>
        <v>1</v>
      </c>
      <c r="AU183" s="9">
        <f t="shared" si="32"/>
        <v>0</v>
      </c>
    </row>
    <row r="184" spans="37:47" x14ac:dyDescent="0.25">
      <c r="AK184">
        <v>175</v>
      </c>
      <c r="AL184">
        <f t="shared" si="28"/>
        <v>0</v>
      </c>
      <c r="AM184">
        <f t="shared" si="29"/>
        <v>0</v>
      </c>
      <c r="AO184">
        <v>175</v>
      </c>
      <c r="AP184">
        <f t="shared" si="33"/>
        <v>16</v>
      </c>
      <c r="AQ184">
        <f t="shared" si="34"/>
        <v>10</v>
      </c>
      <c r="AR184">
        <v>175</v>
      </c>
      <c r="AS184" s="9">
        <f t="shared" si="30"/>
        <v>1</v>
      </c>
      <c r="AT184" s="9">
        <f t="shared" si="31"/>
        <v>1</v>
      </c>
      <c r="AU184" s="9">
        <f t="shared" si="32"/>
        <v>0</v>
      </c>
    </row>
    <row r="185" spans="37:47" x14ac:dyDescent="0.25">
      <c r="AK185">
        <v>176</v>
      </c>
      <c r="AL185">
        <f t="shared" si="28"/>
        <v>0</v>
      </c>
      <c r="AM185">
        <f t="shared" si="29"/>
        <v>0</v>
      </c>
      <c r="AO185">
        <v>176</v>
      </c>
      <c r="AP185">
        <f t="shared" si="33"/>
        <v>16</v>
      </c>
      <c r="AQ185">
        <f t="shared" si="34"/>
        <v>10</v>
      </c>
      <c r="AR185">
        <v>176</v>
      </c>
      <c r="AS185" s="9">
        <f t="shared" si="30"/>
        <v>1</v>
      </c>
      <c r="AT185" s="9">
        <f t="shared" si="31"/>
        <v>1</v>
      </c>
      <c r="AU185" s="9">
        <f t="shared" si="32"/>
        <v>0</v>
      </c>
    </row>
    <row r="186" spans="37:47" x14ac:dyDescent="0.25">
      <c r="AK186">
        <v>177</v>
      </c>
      <c r="AL186">
        <f t="shared" si="28"/>
        <v>0</v>
      </c>
      <c r="AM186">
        <f t="shared" si="29"/>
        <v>0</v>
      </c>
      <c r="AO186">
        <v>177</v>
      </c>
      <c r="AP186">
        <f t="shared" si="33"/>
        <v>16</v>
      </c>
      <c r="AQ186">
        <f t="shared" si="34"/>
        <v>10</v>
      </c>
      <c r="AR186">
        <v>177</v>
      </c>
      <c r="AS186" s="9">
        <f t="shared" si="30"/>
        <v>1</v>
      </c>
      <c r="AT186" s="9">
        <f t="shared" si="31"/>
        <v>1</v>
      </c>
      <c r="AU186" s="9">
        <f t="shared" si="32"/>
        <v>0</v>
      </c>
    </row>
    <row r="187" spans="37:47" x14ac:dyDescent="0.25">
      <c r="AK187">
        <v>178</v>
      </c>
      <c r="AL187">
        <f t="shared" si="28"/>
        <v>0</v>
      </c>
      <c r="AM187">
        <f t="shared" si="29"/>
        <v>0</v>
      </c>
      <c r="AO187">
        <v>178</v>
      </c>
      <c r="AP187">
        <f t="shared" si="33"/>
        <v>16</v>
      </c>
      <c r="AQ187">
        <f t="shared" si="34"/>
        <v>10</v>
      </c>
      <c r="AR187">
        <v>178</v>
      </c>
      <c r="AS187" s="9">
        <f t="shared" si="30"/>
        <v>1</v>
      </c>
      <c r="AT187" s="9">
        <f t="shared" si="31"/>
        <v>1</v>
      </c>
      <c r="AU187" s="9">
        <f t="shared" si="32"/>
        <v>0</v>
      </c>
    </row>
    <row r="188" spans="37:47" x14ac:dyDescent="0.25">
      <c r="AK188">
        <v>179</v>
      </c>
      <c r="AL188">
        <f t="shared" si="28"/>
        <v>0</v>
      </c>
      <c r="AM188">
        <f t="shared" si="29"/>
        <v>0</v>
      </c>
      <c r="AO188">
        <v>179</v>
      </c>
      <c r="AP188">
        <f t="shared" si="33"/>
        <v>16</v>
      </c>
      <c r="AQ188">
        <f t="shared" si="34"/>
        <v>10</v>
      </c>
      <c r="AR188">
        <v>179</v>
      </c>
      <c r="AS188" s="9">
        <f t="shared" si="30"/>
        <v>1</v>
      </c>
      <c r="AT188" s="9">
        <f t="shared" si="31"/>
        <v>1</v>
      </c>
      <c r="AU188" s="9">
        <f t="shared" si="32"/>
        <v>0</v>
      </c>
    </row>
    <row r="189" spans="37:47" x14ac:dyDescent="0.25">
      <c r="AK189">
        <v>180</v>
      </c>
      <c r="AL189">
        <f t="shared" si="28"/>
        <v>0</v>
      </c>
      <c r="AM189">
        <f t="shared" si="29"/>
        <v>0</v>
      </c>
      <c r="AO189">
        <v>180</v>
      </c>
      <c r="AP189">
        <f t="shared" si="33"/>
        <v>16</v>
      </c>
      <c r="AQ189">
        <f t="shared" si="34"/>
        <v>10</v>
      </c>
      <c r="AR189">
        <v>180</v>
      </c>
      <c r="AS189" s="9">
        <f t="shared" si="30"/>
        <v>1</v>
      </c>
      <c r="AT189" s="9">
        <f t="shared" si="31"/>
        <v>1</v>
      </c>
      <c r="AU189" s="9">
        <f t="shared" si="32"/>
        <v>0</v>
      </c>
    </row>
    <row r="190" spans="37:47" x14ac:dyDescent="0.25">
      <c r="AK190">
        <v>181</v>
      </c>
      <c r="AL190">
        <f t="shared" si="28"/>
        <v>0</v>
      </c>
      <c r="AM190">
        <f t="shared" si="29"/>
        <v>0</v>
      </c>
      <c r="AO190">
        <v>181</v>
      </c>
      <c r="AP190">
        <f t="shared" si="33"/>
        <v>16</v>
      </c>
      <c r="AQ190">
        <f t="shared" si="34"/>
        <v>10</v>
      </c>
      <c r="AR190">
        <v>181</v>
      </c>
      <c r="AS190" s="9">
        <f t="shared" si="30"/>
        <v>1</v>
      </c>
      <c r="AT190" s="9">
        <f t="shared" si="31"/>
        <v>1</v>
      </c>
      <c r="AU190" s="9">
        <f t="shared" si="32"/>
        <v>0</v>
      </c>
    </row>
    <row r="191" spans="37:47" x14ac:dyDescent="0.25">
      <c r="AK191">
        <v>182</v>
      </c>
      <c r="AL191">
        <f t="shared" si="28"/>
        <v>0</v>
      </c>
      <c r="AM191">
        <f t="shared" si="29"/>
        <v>0</v>
      </c>
      <c r="AO191">
        <v>182</v>
      </c>
      <c r="AP191">
        <f t="shared" si="33"/>
        <v>16</v>
      </c>
      <c r="AQ191">
        <f t="shared" si="34"/>
        <v>10</v>
      </c>
      <c r="AR191">
        <v>182</v>
      </c>
      <c r="AS191" s="9">
        <f t="shared" si="30"/>
        <v>1</v>
      </c>
      <c r="AT191" s="9">
        <f t="shared" si="31"/>
        <v>1</v>
      </c>
      <c r="AU191" s="9">
        <f t="shared" si="32"/>
        <v>0</v>
      </c>
    </row>
    <row r="192" spans="37:47" x14ac:dyDescent="0.25">
      <c r="AK192">
        <v>183</v>
      </c>
      <c r="AL192">
        <f t="shared" si="28"/>
        <v>0</v>
      </c>
      <c r="AM192">
        <f t="shared" si="29"/>
        <v>0</v>
      </c>
      <c r="AO192">
        <v>183</v>
      </c>
      <c r="AP192">
        <f t="shared" si="33"/>
        <v>16</v>
      </c>
      <c r="AQ192">
        <f t="shared" si="34"/>
        <v>10</v>
      </c>
      <c r="AR192">
        <v>183</v>
      </c>
      <c r="AS192" s="9">
        <f t="shared" si="30"/>
        <v>1</v>
      </c>
      <c r="AT192" s="9">
        <f t="shared" si="31"/>
        <v>1</v>
      </c>
      <c r="AU192" s="9">
        <f t="shared" si="32"/>
        <v>0</v>
      </c>
    </row>
    <row r="193" spans="37:47" x14ac:dyDescent="0.25">
      <c r="AK193">
        <v>184</v>
      </c>
      <c r="AL193">
        <f t="shared" si="28"/>
        <v>0</v>
      </c>
      <c r="AM193">
        <f t="shared" si="29"/>
        <v>0</v>
      </c>
      <c r="AO193">
        <v>184</v>
      </c>
      <c r="AP193">
        <f t="shared" si="33"/>
        <v>16</v>
      </c>
      <c r="AQ193">
        <f t="shared" si="34"/>
        <v>10</v>
      </c>
      <c r="AR193">
        <v>184</v>
      </c>
      <c r="AS193" s="9">
        <f t="shared" si="30"/>
        <v>1</v>
      </c>
      <c r="AT193" s="9">
        <f t="shared" si="31"/>
        <v>1</v>
      </c>
      <c r="AU193" s="9">
        <f t="shared" si="32"/>
        <v>0</v>
      </c>
    </row>
    <row r="194" spans="37:47" x14ac:dyDescent="0.25">
      <c r="AK194">
        <v>185</v>
      </c>
      <c r="AL194">
        <f t="shared" si="28"/>
        <v>0</v>
      </c>
      <c r="AM194">
        <f t="shared" si="29"/>
        <v>0</v>
      </c>
      <c r="AO194">
        <v>185</v>
      </c>
      <c r="AP194">
        <f t="shared" si="33"/>
        <v>16</v>
      </c>
      <c r="AQ194">
        <f t="shared" si="34"/>
        <v>10</v>
      </c>
      <c r="AR194">
        <v>185</v>
      </c>
      <c r="AS194" s="9">
        <f t="shared" si="30"/>
        <v>1</v>
      </c>
      <c r="AT194" s="9">
        <f t="shared" si="31"/>
        <v>1</v>
      </c>
      <c r="AU194" s="9">
        <f t="shared" si="32"/>
        <v>0</v>
      </c>
    </row>
    <row r="195" spans="37:47" x14ac:dyDescent="0.25">
      <c r="AK195">
        <v>186</v>
      </c>
      <c r="AL195">
        <f t="shared" si="28"/>
        <v>0</v>
      </c>
      <c r="AM195">
        <f t="shared" si="29"/>
        <v>0</v>
      </c>
      <c r="AO195">
        <v>186</v>
      </c>
      <c r="AP195">
        <f t="shared" si="33"/>
        <v>16</v>
      </c>
      <c r="AQ195">
        <f t="shared" si="34"/>
        <v>10</v>
      </c>
      <c r="AR195">
        <v>186</v>
      </c>
      <c r="AS195" s="9">
        <f t="shared" si="30"/>
        <v>1</v>
      </c>
      <c r="AT195" s="9">
        <f t="shared" si="31"/>
        <v>1</v>
      </c>
      <c r="AU195" s="9">
        <f t="shared" si="32"/>
        <v>0</v>
      </c>
    </row>
    <row r="196" spans="37:47" x14ac:dyDescent="0.25">
      <c r="AK196">
        <v>187</v>
      </c>
      <c r="AL196">
        <f t="shared" si="28"/>
        <v>0</v>
      </c>
      <c r="AM196">
        <f t="shared" si="29"/>
        <v>0</v>
      </c>
      <c r="AO196">
        <v>187</v>
      </c>
      <c r="AP196">
        <f t="shared" si="33"/>
        <v>16</v>
      </c>
      <c r="AQ196">
        <f t="shared" si="34"/>
        <v>10</v>
      </c>
      <c r="AR196">
        <v>187</v>
      </c>
      <c r="AS196" s="9">
        <f t="shared" si="30"/>
        <v>1</v>
      </c>
      <c r="AT196" s="9">
        <f t="shared" si="31"/>
        <v>1</v>
      </c>
      <c r="AU196" s="9">
        <f t="shared" si="32"/>
        <v>0</v>
      </c>
    </row>
    <row r="197" spans="37:47" x14ac:dyDescent="0.25">
      <c r="AK197">
        <v>188</v>
      </c>
      <c r="AL197">
        <f t="shared" si="28"/>
        <v>0</v>
      </c>
      <c r="AM197">
        <f t="shared" si="29"/>
        <v>0</v>
      </c>
      <c r="AO197">
        <v>188</v>
      </c>
      <c r="AP197">
        <f t="shared" si="33"/>
        <v>16</v>
      </c>
      <c r="AQ197">
        <f t="shared" si="34"/>
        <v>10</v>
      </c>
      <c r="AR197">
        <v>188</v>
      </c>
      <c r="AS197" s="9">
        <f t="shared" si="30"/>
        <v>1</v>
      </c>
      <c r="AT197" s="9">
        <f t="shared" si="31"/>
        <v>1</v>
      </c>
      <c r="AU197" s="9">
        <f t="shared" si="32"/>
        <v>0</v>
      </c>
    </row>
    <row r="198" spans="37:47" x14ac:dyDescent="0.25">
      <c r="AK198">
        <v>189</v>
      </c>
      <c r="AL198">
        <f t="shared" si="28"/>
        <v>0</v>
      </c>
      <c r="AM198">
        <f t="shared" si="29"/>
        <v>0</v>
      </c>
      <c r="AO198">
        <v>189</v>
      </c>
      <c r="AP198">
        <f t="shared" si="33"/>
        <v>16</v>
      </c>
      <c r="AQ198">
        <f t="shared" si="34"/>
        <v>10</v>
      </c>
      <c r="AR198">
        <v>189</v>
      </c>
      <c r="AS198" s="9">
        <f t="shared" si="30"/>
        <v>1</v>
      </c>
      <c r="AT198" s="9">
        <f t="shared" si="31"/>
        <v>1</v>
      </c>
      <c r="AU198" s="9">
        <f t="shared" si="32"/>
        <v>0</v>
      </c>
    </row>
    <row r="199" spans="37:47" x14ac:dyDescent="0.25">
      <c r="AK199">
        <v>190</v>
      </c>
      <c r="AL199">
        <f t="shared" si="28"/>
        <v>0</v>
      </c>
      <c r="AM199">
        <f t="shared" si="29"/>
        <v>0</v>
      </c>
      <c r="AO199">
        <v>190</v>
      </c>
      <c r="AP199">
        <f t="shared" si="33"/>
        <v>16</v>
      </c>
      <c r="AQ199">
        <f t="shared" si="34"/>
        <v>10</v>
      </c>
      <c r="AR199">
        <v>190</v>
      </c>
      <c r="AS199" s="9">
        <f t="shared" si="30"/>
        <v>1</v>
      </c>
      <c r="AT199" s="9">
        <f t="shared" si="31"/>
        <v>1</v>
      </c>
      <c r="AU199" s="9">
        <f t="shared" si="32"/>
        <v>0</v>
      </c>
    </row>
    <row r="200" spans="37:47" x14ac:dyDescent="0.25">
      <c r="AK200">
        <v>191</v>
      </c>
      <c r="AL200">
        <f t="shared" si="28"/>
        <v>0</v>
      </c>
      <c r="AM200">
        <f t="shared" si="29"/>
        <v>0</v>
      </c>
      <c r="AO200">
        <v>191</v>
      </c>
      <c r="AP200">
        <f t="shared" si="33"/>
        <v>16</v>
      </c>
      <c r="AQ200">
        <f t="shared" si="34"/>
        <v>10</v>
      </c>
      <c r="AR200">
        <v>191</v>
      </c>
      <c r="AS200" s="9">
        <f t="shared" si="30"/>
        <v>1</v>
      </c>
      <c r="AT200" s="9">
        <f t="shared" si="31"/>
        <v>1</v>
      </c>
      <c r="AU200" s="9">
        <f t="shared" si="32"/>
        <v>0</v>
      </c>
    </row>
    <row r="201" spans="37:47" x14ac:dyDescent="0.25">
      <c r="AK201">
        <v>192</v>
      </c>
      <c r="AL201">
        <f t="shared" si="28"/>
        <v>0</v>
      </c>
      <c r="AM201">
        <f t="shared" si="29"/>
        <v>0</v>
      </c>
      <c r="AO201">
        <v>192</v>
      </c>
      <c r="AP201">
        <f t="shared" si="33"/>
        <v>16</v>
      </c>
      <c r="AQ201">
        <f t="shared" si="34"/>
        <v>10</v>
      </c>
      <c r="AR201">
        <v>192</v>
      </c>
      <c r="AS201" s="9">
        <f t="shared" si="30"/>
        <v>1</v>
      </c>
      <c r="AT201" s="9">
        <f t="shared" si="31"/>
        <v>1</v>
      </c>
      <c r="AU201" s="9">
        <f t="shared" si="32"/>
        <v>0</v>
      </c>
    </row>
    <row r="202" spans="37:47" x14ac:dyDescent="0.25">
      <c r="AK202">
        <v>193</v>
      </c>
      <c r="AL202">
        <f t="shared" si="28"/>
        <v>0</v>
      </c>
      <c r="AM202">
        <f t="shared" si="29"/>
        <v>0</v>
      </c>
      <c r="AO202">
        <v>193</v>
      </c>
      <c r="AP202">
        <f t="shared" si="33"/>
        <v>16</v>
      </c>
      <c r="AQ202">
        <f t="shared" si="34"/>
        <v>10</v>
      </c>
      <c r="AR202">
        <v>193</v>
      </c>
      <c r="AS202" s="9">
        <f t="shared" si="30"/>
        <v>1</v>
      </c>
      <c r="AT202" s="9">
        <f t="shared" si="31"/>
        <v>1</v>
      </c>
      <c r="AU202" s="9">
        <f t="shared" si="32"/>
        <v>0</v>
      </c>
    </row>
    <row r="203" spans="37:47" x14ac:dyDescent="0.25">
      <c r="AK203">
        <v>194</v>
      </c>
      <c r="AL203">
        <f t="shared" ref="AL203:AL209" si="35">COUNTIF(AH$10:AH$109,AK203)</f>
        <v>0</v>
      </c>
      <c r="AM203">
        <f t="shared" ref="AM203:AM209" si="36">COUNTIF(AI$10:AI$109,AK203)</f>
        <v>0</v>
      </c>
      <c r="AO203">
        <v>194</v>
      </c>
      <c r="AP203">
        <f t="shared" si="33"/>
        <v>16</v>
      </c>
      <c r="AQ203">
        <f t="shared" si="34"/>
        <v>10</v>
      </c>
      <c r="AR203">
        <v>194</v>
      </c>
      <c r="AS203" s="9">
        <f t="shared" ref="AS203:AS209" si="37">AP203/AP$209</f>
        <v>1</v>
      </c>
      <c r="AT203" s="9">
        <f t="shared" ref="AT203:AT209" si="38">AQ203/AQ$209</f>
        <v>1</v>
      </c>
      <c r="AU203" s="9">
        <f t="shared" ref="AU203:AU209" si="39">AS203-AT203</f>
        <v>0</v>
      </c>
    </row>
    <row r="204" spans="37:47" x14ac:dyDescent="0.25">
      <c r="AK204">
        <v>195</v>
      </c>
      <c r="AL204">
        <f t="shared" si="35"/>
        <v>0</v>
      </c>
      <c r="AM204">
        <f t="shared" si="36"/>
        <v>0</v>
      </c>
      <c r="AO204">
        <v>195</v>
      </c>
      <c r="AP204">
        <f t="shared" ref="AP204:AP209" si="40">AL204+AP203</f>
        <v>16</v>
      </c>
      <c r="AQ204">
        <f t="shared" ref="AQ204:AQ209" si="41">AM204+AQ203</f>
        <v>10</v>
      </c>
      <c r="AR204">
        <v>195</v>
      </c>
      <c r="AS204" s="9">
        <f t="shared" si="37"/>
        <v>1</v>
      </c>
      <c r="AT204" s="9">
        <f t="shared" si="38"/>
        <v>1</v>
      </c>
      <c r="AU204" s="9">
        <f t="shared" si="39"/>
        <v>0</v>
      </c>
    </row>
    <row r="205" spans="37:47" x14ac:dyDescent="0.25">
      <c r="AK205">
        <v>196</v>
      </c>
      <c r="AL205">
        <f t="shared" si="35"/>
        <v>0</v>
      </c>
      <c r="AM205">
        <f t="shared" si="36"/>
        <v>0</v>
      </c>
      <c r="AO205">
        <v>196</v>
      </c>
      <c r="AP205">
        <f t="shared" si="40"/>
        <v>16</v>
      </c>
      <c r="AQ205">
        <f t="shared" si="41"/>
        <v>10</v>
      </c>
      <c r="AR205">
        <v>196</v>
      </c>
      <c r="AS205" s="9">
        <f t="shared" si="37"/>
        <v>1</v>
      </c>
      <c r="AT205" s="9">
        <f t="shared" si="38"/>
        <v>1</v>
      </c>
      <c r="AU205" s="9">
        <f t="shared" si="39"/>
        <v>0</v>
      </c>
    </row>
    <row r="206" spans="37:47" x14ac:dyDescent="0.25">
      <c r="AK206">
        <v>197</v>
      </c>
      <c r="AL206">
        <f t="shared" si="35"/>
        <v>0</v>
      </c>
      <c r="AM206">
        <f t="shared" si="36"/>
        <v>0</v>
      </c>
      <c r="AO206">
        <v>197</v>
      </c>
      <c r="AP206">
        <f t="shared" si="40"/>
        <v>16</v>
      </c>
      <c r="AQ206">
        <f t="shared" si="41"/>
        <v>10</v>
      </c>
      <c r="AR206">
        <v>197</v>
      </c>
      <c r="AS206" s="9">
        <f t="shared" si="37"/>
        <v>1</v>
      </c>
      <c r="AT206" s="9">
        <f t="shared" si="38"/>
        <v>1</v>
      </c>
      <c r="AU206" s="9">
        <f t="shared" si="39"/>
        <v>0</v>
      </c>
    </row>
    <row r="207" spans="37:47" x14ac:dyDescent="0.25">
      <c r="AK207">
        <v>198</v>
      </c>
      <c r="AL207">
        <f t="shared" si="35"/>
        <v>0</v>
      </c>
      <c r="AM207">
        <f t="shared" si="36"/>
        <v>0</v>
      </c>
      <c r="AO207">
        <v>198</v>
      </c>
      <c r="AP207">
        <f t="shared" si="40"/>
        <v>16</v>
      </c>
      <c r="AQ207">
        <f t="shared" si="41"/>
        <v>10</v>
      </c>
      <c r="AR207">
        <v>198</v>
      </c>
      <c r="AS207" s="9">
        <f t="shared" si="37"/>
        <v>1</v>
      </c>
      <c r="AT207" s="9">
        <f t="shared" si="38"/>
        <v>1</v>
      </c>
      <c r="AU207" s="9">
        <f t="shared" si="39"/>
        <v>0</v>
      </c>
    </row>
    <row r="208" spans="37:47" x14ac:dyDescent="0.25">
      <c r="AK208">
        <v>199</v>
      </c>
      <c r="AL208">
        <f t="shared" si="35"/>
        <v>0</v>
      </c>
      <c r="AM208">
        <f t="shared" si="36"/>
        <v>0</v>
      </c>
      <c r="AO208">
        <v>199</v>
      </c>
      <c r="AP208">
        <f t="shared" si="40"/>
        <v>16</v>
      </c>
      <c r="AQ208">
        <f t="shared" si="41"/>
        <v>10</v>
      </c>
      <c r="AR208">
        <v>199</v>
      </c>
      <c r="AS208" s="9">
        <f t="shared" si="37"/>
        <v>1</v>
      </c>
      <c r="AT208" s="9">
        <f t="shared" si="38"/>
        <v>1</v>
      </c>
      <c r="AU208" s="9">
        <f t="shared" si="39"/>
        <v>0</v>
      </c>
    </row>
    <row r="209" spans="37:47" x14ac:dyDescent="0.25">
      <c r="AK209">
        <v>200</v>
      </c>
      <c r="AL209">
        <f t="shared" si="35"/>
        <v>0</v>
      </c>
      <c r="AM209">
        <f t="shared" si="36"/>
        <v>0</v>
      </c>
      <c r="AO209">
        <v>200</v>
      </c>
      <c r="AP209">
        <f t="shared" si="40"/>
        <v>16</v>
      </c>
      <c r="AQ209">
        <f t="shared" si="41"/>
        <v>10</v>
      </c>
      <c r="AR209">
        <v>200</v>
      </c>
      <c r="AS209" s="9">
        <f t="shared" si="37"/>
        <v>1</v>
      </c>
      <c r="AT209" s="9">
        <f t="shared" si="38"/>
        <v>1</v>
      </c>
      <c r="AU209" s="9">
        <f t="shared" si="39"/>
        <v>0</v>
      </c>
    </row>
  </sheetData>
  <mergeCells count="10">
    <mergeCell ref="E54:H54"/>
    <mergeCell ref="L11:O11"/>
    <mergeCell ref="B2:H6"/>
    <mergeCell ref="J16:J17"/>
    <mergeCell ref="J36:J37"/>
    <mergeCell ref="J46:J47"/>
    <mergeCell ref="E11:H11"/>
    <mergeCell ref="E24:H24"/>
    <mergeCell ref="E30:H30"/>
    <mergeCell ref="E43:H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McCarroll</dc:creator>
  <cp:lastModifiedBy>Danny McCarroll</cp:lastModifiedBy>
  <dcterms:created xsi:type="dcterms:W3CDTF">2016-03-01T13:33:54Z</dcterms:created>
  <dcterms:modified xsi:type="dcterms:W3CDTF">2016-11-03T09:03:23Z</dcterms:modified>
</cp:coreProperties>
</file>