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ny\Dropbox\Current calculators\Ch.8 Two-sampe tests for individual measurements\"/>
    </mc:Choice>
  </mc:AlternateContent>
  <bookViews>
    <workbookView xWindow="0" yWindow="0" windowWidth="14370" windowHeight="6705"/>
  </bookViews>
  <sheets>
    <sheet name="Paired-sample tests calculator" sheetId="3" r:id="rId1"/>
    <sheet name="Wilcoxon test probabilities" sheetId="2" r:id="rId2"/>
    <sheet name="Sheet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AE7" i="3"/>
  <c r="Z14" i="3"/>
  <c r="AE16" i="3"/>
  <c r="I13" i="3"/>
  <c r="AE9" i="3"/>
  <c r="Z15" i="3"/>
  <c r="I19" i="3"/>
  <c r="P7" i="3"/>
  <c r="Z8" i="3"/>
  <c r="Z6" i="3"/>
  <c r="V6" i="3"/>
  <c r="U6" i="3"/>
  <c r="T6" i="3"/>
  <c r="R6" i="3"/>
  <c r="Q13" i="3" l="1"/>
  <c r="I32" i="3"/>
  <c r="AE14" i="3" l="1"/>
  <c r="H32" i="3" l="1"/>
  <c r="I31" i="3"/>
  <c r="H31" i="3"/>
  <c r="I29" i="3"/>
  <c r="H29" i="3"/>
  <c r="I30" i="3"/>
  <c r="H30" i="3"/>
  <c r="H28" i="3"/>
  <c r="AE15" i="3"/>
  <c r="R41" i="3"/>
  <c r="R42" i="3"/>
  <c r="V42" i="3" s="1"/>
  <c r="R43" i="3"/>
  <c r="V43" i="3" s="1"/>
  <c r="R44" i="3"/>
  <c r="W44" i="3" s="1"/>
  <c r="R45" i="3"/>
  <c r="R46" i="3"/>
  <c r="V46" i="3" s="1"/>
  <c r="R47" i="3"/>
  <c r="R48" i="3"/>
  <c r="W48" i="3" s="1"/>
  <c r="R49" i="3"/>
  <c r="R50" i="3"/>
  <c r="V50" i="3" s="1"/>
  <c r="R51" i="3"/>
  <c r="S51" i="3" s="1"/>
  <c r="T51" i="3" s="1"/>
  <c r="R52" i="3"/>
  <c r="W52" i="3" s="1"/>
  <c r="R53" i="3"/>
  <c r="R54" i="3"/>
  <c r="V54" i="3" s="1"/>
  <c r="R55" i="3"/>
  <c r="R56" i="3"/>
  <c r="W56" i="3" s="1"/>
  <c r="R57" i="3"/>
  <c r="W57" i="3" s="1"/>
  <c r="R58" i="3"/>
  <c r="V58" i="3" s="1"/>
  <c r="R59" i="3"/>
  <c r="V59" i="3" s="1"/>
  <c r="R60" i="3"/>
  <c r="W60" i="3" s="1"/>
  <c r="R61" i="3"/>
  <c r="R62" i="3"/>
  <c r="V62" i="3" s="1"/>
  <c r="R63" i="3"/>
  <c r="R64" i="3"/>
  <c r="W64" i="3" s="1"/>
  <c r="R65" i="3"/>
  <c r="R66" i="3"/>
  <c r="V66" i="3" s="1"/>
  <c r="R67" i="3"/>
  <c r="S67" i="3" s="1"/>
  <c r="T67" i="3" s="1"/>
  <c r="R68" i="3"/>
  <c r="W68" i="3" s="1"/>
  <c r="R69" i="3"/>
  <c r="R70" i="3"/>
  <c r="V70" i="3" s="1"/>
  <c r="R71" i="3"/>
  <c r="R72" i="3"/>
  <c r="W72" i="3" s="1"/>
  <c r="R73" i="3"/>
  <c r="R74" i="3"/>
  <c r="V74" i="3" s="1"/>
  <c r="R75" i="3"/>
  <c r="S75" i="3" s="1"/>
  <c r="T75" i="3" s="1"/>
  <c r="R76" i="3"/>
  <c r="W76" i="3" s="1"/>
  <c r="R77" i="3"/>
  <c r="R78" i="3"/>
  <c r="V78" i="3" s="1"/>
  <c r="R79" i="3"/>
  <c r="R80" i="3"/>
  <c r="W80" i="3" s="1"/>
  <c r="R81" i="3"/>
  <c r="R82" i="3"/>
  <c r="V82" i="3" s="1"/>
  <c r="R83" i="3"/>
  <c r="S83" i="3" s="1"/>
  <c r="T83" i="3" s="1"/>
  <c r="R84" i="3"/>
  <c r="W84" i="3" s="1"/>
  <c r="R85" i="3"/>
  <c r="R86" i="3"/>
  <c r="V86" i="3" s="1"/>
  <c r="R87" i="3"/>
  <c r="R88" i="3"/>
  <c r="W88" i="3" s="1"/>
  <c r="R89" i="3"/>
  <c r="R90" i="3"/>
  <c r="V90" i="3" s="1"/>
  <c r="R91" i="3"/>
  <c r="S91" i="3" s="1"/>
  <c r="T91" i="3" s="1"/>
  <c r="R92" i="3"/>
  <c r="W92" i="3" s="1"/>
  <c r="R93" i="3"/>
  <c r="R94" i="3"/>
  <c r="V94" i="3" s="1"/>
  <c r="R95" i="3"/>
  <c r="R96" i="3"/>
  <c r="W96" i="3" s="1"/>
  <c r="R97" i="3"/>
  <c r="R98" i="3"/>
  <c r="V98" i="3" s="1"/>
  <c r="R99" i="3"/>
  <c r="S99" i="3" s="1"/>
  <c r="T99" i="3" s="1"/>
  <c r="R100" i="3"/>
  <c r="W100" i="3" s="1"/>
  <c r="R101" i="3"/>
  <c r="R102" i="3"/>
  <c r="V102" i="3" s="1"/>
  <c r="R103" i="3"/>
  <c r="R104" i="3"/>
  <c r="W104" i="3" s="1"/>
  <c r="R105" i="3"/>
  <c r="R36" i="3"/>
  <c r="S36" i="3" s="1"/>
  <c r="T36" i="3" s="1"/>
  <c r="R37" i="3"/>
  <c r="W37" i="3" s="1"/>
  <c r="R38" i="3"/>
  <c r="R39" i="3"/>
  <c r="R40" i="3"/>
  <c r="W40" i="3" s="1"/>
  <c r="R35" i="3"/>
  <c r="S35" i="3" s="1"/>
  <c r="T35" i="3" s="1"/>
  <c r="R34" i="3"/>
  <c r="R33" i="3"/>
  <c r="S33" i="3" s="1"/>
  <c r="T33" i="3" s="1"/>
  <c r="R32" i="3"/>
  <c r="S32" i="3" s="1"/>
  <c r="T32" i="3" s="1"/>
  <c r="R31" i="3"/>
  <c r="S31" i="3" s="1"/>
  <c r="T31" i="3" s="1"/>
  <c r="R30" i="3"/>
  <c r="R29" i="3"/>
  <c r="R28" i="3"/>
  <c r="S28" i="3" s="1"/>
  <c r="T28" i="3" s="1"/>
  <c r="R27" i="3"/>
  <c r="S27" i="3" s="1"/>
  <c r="T27" i="3" s="1"/>
  <c r="R26" i="3"/>
  <c r="R25" i="3"/>
  <c r="S25" i="3" s="1"/>
  <c r="T25" i="3" s="1"/>
  <c r="R24" i="3"/>
  <c r="S24" i="3" s="1"/>
  <c r="T24" i="3" s="1"/>
  <c r="R23" i="3"/>
  <c r="S23" i="3" s="1"/>
  <c r="T23" i="3" s="1"/>
  <c r="R22" i="3"/>
  <c r="R21" i="3"/>
  <c r="R20" i="3"/>
  <c r="S20" i="3" s="1"/>
  <c r="T20" i="3" s="1"/>
  <c r="R19" i="3"/>
  <c r="S19" i="3" s="1"/>
  <c r="T19" i="3" s="1"/>
  <c r="R18" i="3"/>
  <c r="R17" i="3"/>
  <c r="R16" i="3"/>
  <c r="S16" i="3" s="1"/>
  <c r="T16" i="3" s="1"/>
  <c r="R15" i="3"/>
  <c r="S15" i="3" s="1"/>
  <c r="T15" i="3" s="1"/>
  <c r="R14" i="3"/>
  <c r="R13" i="3"/>
  <c r="R12" i="3"/>
  <c r="S12" i="3" s="1"/>
  <c r="T12" i="3" s="1"/>
  <c r="R11" i="3"/>
  <c r="S11" i="3" s="1"/>
  <c r="T11" i="3" s="1"/>
  <c r="R10" i="3"/>
  <c r="R9" i="3"/>
  <c r="R8" i="3"/>
  <c r="S8" i="3" s="1"/>
  <c r="T8" i="3" s="1"/>
  <c r="R7" i="3"/>
  <c r="S7" i="3" s="1"/>
  <c r="T7" i="3" s="1"/>
  <c r="AF15" i="3" l="1"/>
  <c r="AG15" i="3" s="1"/>
  <c r="K18" i="3" s="1"/>
  <c r="AE17" i="3"/>
  <c r="I16" i="3" s="1"/>
  <c r="S6" i="3"/>
  <c r="AF14" i="3"/>
  <c r="S64" i="3"/>
  <c r="T64" i="3" s="1"/>
  <c r="S52" i="3"/>
  <c r="T52" i="3" s="1"/>
  <c r="S56" i="3"/>
  <c r="T56" i="3" s="1"/>
  <c r="S46" i="3"/>
  <c r="T46" i="3" s="1"/>
  <c r="S88" i="3"/>
  <c r="T88" i="3" s="1"/>
  <c r="S102" i="3"/>
  <c r="T102" i="3" s="1"/>
  <c r="S72" i="3"/>
  <c r="T72" i="3" s="1"/>
  <c r="S104" i="3"/>
  <c r="T104" i="3" s="1"/>
  <c r="S80" i="3"/>
  <c r="T80" i="3" s="1"/>
  <c r="S70" i="3"/>
  <c r="T70" i="3" s="1"/>
  <c r="S54" i="3"/>
  <c r="T54" i="3" s="1"/>
  <c r="S48" i="3"/>
  <c r="T48" i="3" s="1"/>
  <c r="S96" i="3"/>
  <c r="T96" i="3" s="1"/>
  <c r="S62" i="3"/>
  <c r="T62" i="3" s="1"/>
  <c r="S44" i="3"/>
  <c r="T44" i="3" s="1"/>
  <c r="S40" i="3"/>
  <c r="T40" i="3" s="1"/>
  <c r="S98" i="3"/>
  <c r="T98" i="3" s="1"/>
  <c r="S90" i="3"/>
  <c r="T90" i="3" s="1"/>
  <c r="S82" i="3"/>
  <c r="T82" i="3" s="1"/>
  <c r="S74" i="3"/>
  <c r="T74" i="3" s="1"/>
  <c r="S66" i="3"/>
  <c r="T66" i="3" s="1"/>
  <c r="S58" i="3"/>
  <c r="T58" i="3" s="1"/>
  <c r="S50" i="3"/>
  <c r="T50" i="3" s="1"/>
  <c r="S42" i="3"/>
  <c r="T42" i="3" s="1"/>
  <c r="V99" i="3"/>
  <c r="V88" i="3"/>
  <c r="V76" i="3"/>
  <c r="V67" i="3"/>
  <c r="V56" i="3"/>
  <c r="V44" i="3"/>
  <c r="W94" i="3"/>
  <c r="W78" i="3"/>
  <c r="W62" i="3"/>
  <c r="W46" i="3"/>
  <c r="S37" i="3"/>
  <c r="T37" i="3" s="1"/>
  <c r="S100" i="3"/>
  <c r="T100" i="3" s="1"/>
  <c r="S92" i="3"/>
  <c r="T92" i="3" s="1"/>
  <c r="S84" i="3"/>
  <c r="T84" i="3" s="1"/>
  <c r="S76" i="3"/>
  <c r="T76" i="3" s="1"/>
  <c r="S68" i="3"/>
  <c r="T68" i="3" s="1"/>
  <c r="S60" i="3"/>
  <c r="T60" i="3" s="1"/>
  <c r="V96" i="3"/>
  <c r="V84" i="3"/>
  <c r="V75" i="3"/>
  <c r="V64" i="3"/>
  <c r="V52" i="3"/>
  <c r="W90" i="3"/>
  <c r="W74" i="3"/>
  <c r="W58" i="3"/>
  <c r="W42" i="3"/>
  <c r="S94" i="3"/>
  <c r="T94" i="3" s="1"/>
  <c r="S86" i="3"/>
  <c r="T86" i="3" s="1"/>
  <c r="S78" i="3"/>
  <c r="T78" i="3" s="1"/>
  <c r="V104" i="3"/>
  <c r="V92" i="3"/>
  <c r="V83" i="3"/>
  <c r="V72" i="3"/>
  <c r="V60" i="3"/>
  <c r="V51" i="3"/>
  <c r="W102" i="3"/>
  <c r="W86" i="3"/>
  <c r="W70" i="3"/>
  <c r="W54" i="3"/>
  <c r="V100" i="3"/>
  <c r="V91" i="3"/>
  <c r="V80" i="3"/>
  <c r="V68" i="3"/>
  <c r="V48" i="3"/>
  <c r="W98" i="3"/>
  <c r="W82" i="3"/>
  <c r="W66" i="3"/>
  <c r="W50" i="3"/>
  <c r="W39" i="3"/>
  <c r="V39" i="3"/>
  <c r="V105" i="3"/>
  <c r="S105" i="3"/>
  <c r="T105" i="3" s="1"/>
  <c r="V97" i="3"/>
  <c r="S97" i="3"/>
  <c r="T97" i="3" s="1"/>
  <c r="V89" i="3"/>
  <c r="S89" i="3"/>
  <c r="T89" i="3" s="1"/>
  <c r="W49" i="3"/>
  <c r="V49" i="3"/>
  <c r="S49" i="3"/>
  <c r="T49" i="3" s="1"/>
  <c r="S21" i="3"/>
  <c r="T21" i="3" s="1"/>
  <c r="V38" i="3"/>
  <c r="W38" i="3"/>
  <c r="S39" i="3"/>
  <c r="T39" i="3" s="1"/>
  <c r="W59" i="3"/>
  <c r="S59" i="3"/>
  <c r="T59" i="3" s="1"/>
  <c r="W43" i="3"/>
  <c r="S43" i="3"/>
  <c r="T43" i="3" s="1"/>
  <c r="V40" i="3"/>
  <c r="W99" i="3"/>
  <c r="W91" i="3"/>
  <c r="W83" i="3"/>
  <c r="W75" i="3"/>
  <c r="W67" i="3"/>
  <c r="S38" i="3"/>
  <c r="T38" i="3" s="1"/>
  <c r="W101" i="3"/>
  <c r="S101" i="3"/>
  <c r="T101" i="3" s="1"/>
  <c r="W93" i="3"/>
  <c r="S93" i="3"/>
  <c r="T93" i="3" s="1"/>
  <c r="W85" i="3"/>
  <c r="S85" i="3"/>
  <c r="T85" i="3" s="1"/>
  <c r="W77" i="3"/>
  <c r="S77" i="3"/>
  <c r="T77" i="3" s="1"/>
  <c r="W69" i="3"/>
  <c r="S69" i="3"/>
  <c r="T69" i="3" s="1"/>
  <c r="W61" i="3"/>
  <c r="S61" i="3"/>
  <c r="T61" i="3" s="1"/>
  <c r="W53" i="3"/>
  <c r="S53" i="3"/>
  <c r="T53" i="3" s="1"/>
  <c r="W45" i="3"/>
  <c r="S45" i="3"/>
  <c r="T45" i="3" s="1"/>
  <c r="V101" i="3"/>
  <c r="V93" i="3"/>
  <c r="V85" i="3"/>
  <c r="V77" i="3"/>
  <c r="V69" i="3"/>
  <c r="V61" i="3"/>
  <c r="V53" i="3"/>
  <c r="V45" i="3"/>
  <c r="V37" i="3"/>
  <c r="V81" i="3"/>
  <c r="S81" i="3"/>
  <c r="T81" i="3" s="1"/>
  <c r="V73" i="3"/>
  <c r="S73" i="3"/>
  <c r="T73" i="3" s="1"/>
  <c r="W65" i="3"/>
  <c r="V65" i="3"/>
  <c r="S65" i="3"/>
  <c r="T65" i="3" s="1"/>
  <c r="V57" i="3"/>
  <c r="S57" i="3"/>
  <c r="T57" i="3" s="1"/>
  <c r="V41" i="3"/>
  <c r="S41" i="3"/>
  <c r="T41" i="3" s="1"/>
  <c r="W36" i="3"/>
  <c r="V36" i="3"/>
  <c r="W103" i="3"/>
  <c r="V103" i="3"/>
  <c r="S103" i="3"/>
  <c r="T103" i="3" s="1"/>
  <c r="W95" i="3"/>
  <c r="V95" i="3"/>
  <c r="S95" i="3"/>
  <c r="T95" i="3" s="1"/>
  <c r="W87" i="3"/>
  <c r="V87" i="3"/>
  <c r="S87" i="3"/>
  <c r="T87" i="3" s="1"/>
  <c r="W79" i="3"/>
  <c r="V79" i="3"/>
  <c r="S79" i="3"/>
  <c r="T79" i="3" s="1"/>
  <c r="W71" i="3"/>
  <c r="V71" i="3"/>
  <c r="S71" i="3"/>
  <c r="T71" i="3" s="1"/>
  <c r="W63" i="3"/>
  <c r="V63" i="3"/>
  <c r="S63" i="3"/>
  <c r="T63" i="3" s="1"/>
  <c r="W55" i="3"/>
  <c r="V55" i="3"/>
  <c r="S55" i="3"/>
  <c r="T55" i="3" s="1"/>
  <c r="W47" i="3"/>
  <c r="V47" i="3"/>
  <c r="S47" i="3"/>
  <c r="T47" i="3" s="1"/>
  <c r="W105" i="3"/>
  <c r="W97" i="3"/>
  <c r="W89" i="3"/>
  <c r="W81" i="3"/>
  <c r="W73" i="3"/>
  <c r="W51" i="3"/>
  <c r="W41" i="3"/>
  <c r="S13" i="3"/>
  <c r="T13" i="3" s="1"/>
  <c r="S9" i="3"/>
  <c r="T9" i="3" s="1"/>
  <c r="S29" i="3"/>
  <c r="T29" i="3" s="1"/>
  <c r="S17" i="3"/>
  <c r="T17" i="3" s="1"/>
  <c r="S10" i="3"/>
  <c r="T10" i="3" s="1"/>
  <c r="S22" i="3"/>
  <c r="T22" i="3" s="1"/>
  <c r="S18" i="3"/>
  <c r="T18" i="3" s="1"/>
  <c r="S14" i="3"/>
  <c r="T14" i="3" s="1"/>
  <c r="S26" i="3"/>
  <c r="T26" i="3" s="1"/>
  <c r="S30" i="3"/>
  <c r="T30" i="3" s="1"/>
  <c r="S34" i="3"/>
  <c r="T34" i="3" s="1"/>
  <c r="H3" i="2"/>
  <c r="I6" i="2" s="1"/>
  <c r="H2" i="2"/>
  <c r="I18" i="3" l="1"/>
  <c r="K17" i="3"/>
  <c r="I17" i="3"/>
  <c r="U30" i="3"/>
  <c r="V30" i="3" s="1"/>
  <c r="U10" i="3"/>
  <c r="W10" i="3" s="1"/>
  <c r="U41" i="3"/>
  <c r="U75" i="3"/>
  <c r="U70" i="3"/>
  <c r="U23" i="3"/>
  <c r="U88" i="3"/>
  <c r="U9" i="3"/>
  <c r="V9" i="3" s="1"/>
  <c r="U47" i="3"/>
  <c r="U79" i="3"/>
  <c r="U81" i="3"/>
  <c r="U45" i="3"/>
  <c r="U61" i="3"/>
  <c r="U77" i="3"/>
  <c r="U93" i="3"/>
  <c r="U38" i="3"/>
  <c r="U43" i="3"/>
  <c r="U59" i="3"/>
  <c r="U80" i="3"/>
  <c r="U89" i="3"/>
  <c r="U105" i="3"/>
  <c r="U86" i="3"/>
  <c r="U68" i="3"/>
  <c r="U20" i="3"/>
  <c r="W20" i="3" s="1"/>
  <c r="U7" i="3"/>
  <c r="U66" i="3"/>
  <c r="U51" i="3"/>
  <c r="U104" i="3"/>
  <c r="U16" i="3"/>
  <c r="W16" i="3" s="1"/>
  <c r="U8" i="3"/>
  <c r="U46" i="3"/>
  <c r="U36" i="3"/>
  <c r="U15" i="3"/>
  <c r="U29" i="3"/>
  <c r="U87" i="3"/>
  <c r="U39" i="3"/>
  <c r="U60" i="3"/>
  <c r="U58" i="3"/>
  <c r="U25" i="3"/>
  <c r="U72" i="3"/>
  <c r="U12" i="3"/>
  <c r="U18" i="3"/>
  <c r="U13" i="3"/>
  <c r="U22" i="3"/>
  <c r="U71" i="3"/>
  <c r="U103" i="3"/>
  <c r="U57" i="3"/>
  <c r="U35" i="3"/>
  <c r="U91" i="3"/>
  <c r="U42" i="3"/>
  <c r="U76" i="3"/>
  <c r="U31" i="3"/>
  <c r="V31" i="3" s="1"/>
  <c r="U32" i="3"/>
  <c r="U74" i="3"/>
  <c r="U67" i="3"/>
  <c r="U37" i="3"/>
  <c r="U52" i="3"/>
  <c r="U11" i="3"/>
  <c r="U62" i="3"/>
  <c r="U28" i="3"/>
  <c r="W28" i="3" s="1"/>
  <c r="U90" i="3"/>
  <c r="U55" i="3"/>
  <c r="U65" i="3"/>
  <c r="U56" i="3"/>
  <c r="U49" i="3"/>
  <c r="U92" i="3"/>
  <c r="U99" i="3"/>
  <c r="U94" i="3"/>
  <c r="U26" i="3"/>
  <c r="U34" i="3"/>
  <c r="U14" i="3"/>
  <c r="U17" i="3"/>
  <c r="W17" i="3" s="1"/>
  <c r="U63" i="3"/>
  <c r="U95" i="3"/>
  <c r="U19" i="3"/>
  <c r="U73" i="3"/>
  <c r="U102" i="3"/>
  <c r="U53" i="3"/>
  <c r="U69" i="3"/>
  <c r="U85" i="3"/>
  <c r="U101" i="3"/>
  <c r="U48" i="3"/>
  <c r="U64" i="3"/>
  <c r="U96" i="3"/>
  <c r="U21" i="3"/>
  <c r="U54" i="3"/>
  <c r="U97" i="3"/>
  <c r="U44" i="3"/>
  <c r="U84" i="3"/>
  <c r="U27" i="3"/>
  <c r="U50" i="3"/>
  <c r="U82" i="3"/>
  <c r="U83" i="3"/>
  <c r="U33" i="3"/>
  <c r="U100" i="3"/>
  <c r="U98" i="3"/>
  <c r="U78" i="3"/>
  <c r="U24" i="3"/>
  <c r="U40" i="3"/>
  <c r="V20" i="3"/>
  <c r="V10" i="3"/>
  <c r="V16" i="3"/>
  <c r="W9" i="3"/>
  <c r="I5" i="2"/>
  <c r="I7" i="2" s="1"/>
  <c r="D10" i="2" s="1"/>
  <c r="V28" i="3" l="1"/>
  <c r="W6" i="3"/>
  <c r="V17" i="3"/>
  <c r="W30" i="3"/>
  <c r="W31" i="3"/>
  <c r="V19" i="3"/>
  <c r="W19" i="3"/>
  <c r="W18" i="3"/>
  <c r="V18" i="3"/>
  <c r="V14" i="3"/>
  <c r="W14" i="3"/>
  <c r="W25" i="3"/>
  <c r="V25" i="3"/>
  <c r="W24" i="3"/>
  <c r="V24" i="3"/>
  <c r="V11" i="3"/>
  <c r="W11" i="3"/>
  <c r="V34" i="3"/>
  <c r="W34" i="3"/>
  <c r="W8" i="3"/>
  <c r="V8" i="3"/>
  <c r="W22" i="3"/>
  <c r="V22" i="3"/>
  <c r="V12" i="3"/>
  <c r="W12" i="3"/>
  <c r="W33" i="3"/>
  <c r="V33" i="3"/>
  <c r="V26" i="3"/>
  <c r="W26" i="3"/>
  <c r="W32" i="3"/>
  <c r="V32" i="3"/>
  <c r="V23" i="3"/>
  <c r="W23" i="3"/>
  <c r="V27" i="3"/>
  <c r="W27" i="3"/>
  <c r="V29" i="3"/>
  <c r="W29" i="3"/>
  <c r="V7" i="3"/>
  <c r="W7" i="3"/>
  <c r="V35" i="3"/>
  <c r="W35" i="3"/>
  <c r="W13" i="3"/>
  <c r="V13" i="3"/>
  <c r="W21" i="3"/>
  <c r="V21" i="3"/>
  <c r="W15" i="3"/>
  <c r="V15" i="3"/>
  <c r="I9" i="2"/>
  <c r="P10" i="3" l="1"/>
  <c r="Q10" i="3"/>
  <c r="I10" i="2"/>
  <c r="J10" i="2" s="1"/>
  <c r="D8" i="2" s="1"/>
  <c r="J9" i="2"/>
  <c r="D7" i="2" s="1"/>
  <c r="Q11" i="3"/>
  <c r="P11" i="3"/>
  <c r="I9" i="3" l="1"/>
  <c r="Q14" i="3"/>
  <c r="I8" i="3"/>
  <c r="Z7" i="3" l="1"/>
  <c r="Z10" i="3"/>
  <c r="Z11" i="3" s="1"/>
  <c r="AE21" i="3" s="1"/>
  <c r="AF21" i="3" s="1"/>
  <c r="AG21" i="3" s="1"/>
  <c r="I23" i="3" s="1"/>
  <c r="AE20" i="3" l="1"/>
  <c r="AF20" i="3" s="1"/>
  <c r="I22" i="3" s="1"/>
  <c r="AF7" i="3" l="1"/>
  <c r="K11" i="3"/>
  <c r="I11" i="3"/>
  <c r="AE8" i="3"/>
  <c r="AF8" i="3" s="1"/>
  <c r="AG8" i="3" s="1"/>
  <c r="K12" i="3" l="1"/>
  <c r="I12" i="3"/>
</calcChain>
</file>

<file path=xl/sharedStrings.xml><?xml version="1.0" encoding="utf-8"?>
<sst xmlns="http://schemas.openxmlformats.org/spreadsheetml/2006/main" count="88" uniqueCount="70">
  <si>
    <t>Difference</t>
  </si>
  <si>
    <t>Absolute difference</t>
  </si>
  <si>
    <t>Rank</t>
  </si>
  <si>
    <t>positive ranks</t>
  </si>
  <si>
    <t>Negative ranks</t>
  </si>
  <si>
    <t>Sum of ranks:</t>
  </si>
  <si>
    <t>Counts</t>
  </si>
  <si>
    <t>T=</t>
  </si>
  <si>
    <t>N =</t>
  </si>
  <si>
    <t>z-score mean</t>
  </si>
  <si>
    <t>z score sd</t>
  </si>
  <si>
    <t>z-score</t>
  </si>
  <si>
    <t>one tail probability</t>
  </si>
  <si>
    <t>Two tail probability</t>
  </si>
  <si>
    <t>Value of T</t>
  </si>
  <si>
    <t>Sample size N</t>
  </si>
  <si>
    <t>Effect size r</t>
  </si>
  <si>
    <t xml:space="preserve">Effect size r </t>
  </si>
  <si>
    <t>Wilcoxan Matched Pairs Signed-Ranks Test</t>
  </si>
  <si>
    <t>Workings:</t>
  </si>
  <si>
    <t>two tail p =</t>
  </si>
  <si>
    <t>one tail p =</t>
  </si>
  <si>
    <t>remove zero</t>
  </si>
  <si>
    <t>Workings</t>
  </si>
  <si>
    <t>Paired t-test results</t>
  </si>
  <si>
    <t xml:space="preserve">one tail p = </t>
  </si>
  <si>
    <t xml:space="preserve">Two tail p = </t>
  </si>
  <si>
    <t>Enter the two data sets into the columns marked Sample A and Sample B. The calculator can cope with up to 100 values. Leave empty cells blank.</t>
  </si>
  <si>
    <t>Wilcoxan's matched pairs sign rank test</t>
  </si>
  <si>
    <t>median</t>
  </si>
  <si>
    <t>A</t>
  </si>
  <si>
    <t>B</t>
  </si>
  <si>
    <t>Mean (average)</t>
  </si>
  <si>
    <t>Standard deviation</t>
  </si>
  <si>
    <t>skewness</t>
  </si>
  <si>
    <t>kurtosis</t>
  </si>
  <si>
    <t>Sign test</t>
  </si>
  <si>
    <t>2 tail</t>
  </si>
  <si>
    <t>Sign test results</t>
  </si>
  <si>
    <t>Summary statistics</t>
  </si>
  <si>
    <t>one tail p=</t>
  </si>
  <si>
    <t>Two tail p=</t>
  </si>
  <si>
    <t>t test z score</t>
  </si>
  <si>
    <t>effect size</t>
  </si>
  <si>
    <t>pos.</t>
  </si>
  <si>
    <t>neg.</t>
  </si>
  <si>
    <t>Wilcoxan's matched pairs signed ranks test</t>
  </si>
  <si>
    <t>t =</t>
  </si>
  <si>
    <t>Total number of pairs</t>
  </si>
  <si>
    <t>Pairs that show a difference</t>
  </si>
  <si>
    <t>Rough estimate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</si>
  <si>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</si>
  <si>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</si>
  <si>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</si>
  <si>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</si>
  <si>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</si>
  <si>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</si>
  <si>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</si>
  <si>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</si>
  <si>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</si>
  <si>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</si>
  <si>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</si>
  <si>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</si>
  <si>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</si>
  <si>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</si>
  <si>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 value</t>
  </si>
  <si>
    <t>Results</t>
  </si>
  <si>
    <t>Prac 2</t>
  </si>
  <si>
    <t>Prac 1</t>
  </si>
  <si>
    <t>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</si>
</sst>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3" fillId="0" borderId="1" xfId="0" applyFont="1" applyBorder="1"/>
    <xf numFmtId="0" fontId="0" fillId="0" borderId="3" xfId="0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5" fontId="0" fillId="0" borderId="0" xfId="0" applyNumberFormat="1"/>
    <xf numFmtId="164" fontId="2" fillId="0" borderId="0" xfId="0" applyNumberFormat="1" applyFont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Border="1"/>
    <xf numFmtId="0" fontId="0" fillId="0" borderId="7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Fill="1" applyBorder="1" applyAlignment="1"/>
    <xf numFmtId="0" fontId="0" fillId="0" borderId="11" xfId="0" applyFill="1" applyBorder="1" applyAlignment="1"/>
    <xf numFmtId="0" fontId="4" fillId="0" borderId="1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11</xdr:row>
      <xdr:rowOff>38099</xdr:rowOff>
    </xdr:from>
    <xdr:to>
      <xdr:col>4</xdr:col>
      <xdr:colOff>333375</xdr:colOff>
      <xdr:row>19</xdr:row>
      <xdr:rowOff>47625</xdr:rowOff>
    </xdr:to>
    <xdr:sp macro="" textlink="">
      <xdr:nvSpPr>
        <xdr:cNvPr id="2" name="TextBox 1"/>
        <xdr:cNvSpPr txBox="1"/>
      </xdr:nvSpPr>
      <xdr:spPr>
        <a:xfrm>
          <a:off x="581024" y="2771774"/>
          <a:ext cx="4162426" cy="1533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Enter the sample size in the first box. This is the number of cases where there is a difference. Enter the Wilcoxan T-value in the second box. The probabilities are calculated using the approximtion to the normal distribution,</a:t>
          </a:r>
          <a:r>
            <a:rPr lang="en-GB" sz="1400" baseline="0"/>
            <a:t> which for this test works well even with small samples.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05"/>
  <sheetViews>
    <sheetView tabSelected="1" workbookViewId="0">
      <selection activeCell="L5" sqref="L5"/>
    </sheetView>
  </sheetViews>
  <sheetFormatPr defaultRowHeight="15" x14ac:dyDescent="0.25"/>
  <cols>
    <col min="9" max="9" width="14.85546875" customWidth="1"/>
    <col min="10" max="10" width="4.28515625" customWidth="1"/>
    <col min="18" max="18" width="10.28515625" customWidth="1"/>
    <col min="19" max="20" width="10.42578125" customWidth="1"/>
    <col min="21" max="22" width="10.140625" customWidth="1"/>
    <col min="23" max="23" width="10.42578125" customWidth="1"/>
  </cols>
  <sheetData>
    <row r="2" spans="2:37" x14ac:dyDescent="0.25">
      <c r="B2" s="37" t="s">
        <v>27</v>
      </c>
      <c r="C2" s="37"/>
      <c r="D2" s="37"/>
      <c r="E2" s="37"/>
      <c r="F2" s="37"/>
      <c r="G2" s="37"/>
      <c r="H2" s="37"/>
      <c r="I2" s="37"/>
    </row>
    <row r="3" spans="2:37" x14ac:dyDescent="0.25">
      <c r="B3" s="37"/>
      <c r="C3" s="37"/>
      <c r="D3" s="37"/>
      <c r="E3" s="37"/>
      <c r="F3" s="37"/>
      <c r="G3" s="37"/>
      <c r="H3" s="37"/>
      <c r="I3" s="37"/>
      <c r="R3" t="s">
        <v>23</v>
      </c>
    </row>
    <row r="4" spans="2:37" x14ac:dyDescent="0.25">
      <c r="B4" s="37"/>
      <c r="C4" s="37"/>
      <c r="D4" s="37"/>
      <c r="E4" s="37"/>
      <c r="F4" s="37"/>
      <c r="G4" s="37"/>
      <c r="H4" s="37"/>
      <c r="I4" s="37"/>
    </row>
    <row r="5" spans="2:37" ht="30" x14ac:dyDescent="0.25">
      <c r="C5" s="3" t="s">
        <v>68</v>
      </c>
      <c r="D5" s="3" t="s">
        <v>67</v>
      </c>
      <c r="F5" s="35" t="s">
        <v>66</v>
      </c>
      <c r="G5" s="36"/>
      <c r="H5" s="36"/>
      <c r="I5" s="36"/>
      <c r="R5" s="3" t="s">
        <v>0</v>
      </c>
      <c r="S5" s="3" t="s">
        <v>1</v>
      </c>
      <c r="T5" s="3" t="s">
        <v>22</v>
      </c>
      <c r="U5" s="3" t="s">
        <v>2</v>
      </c>
      <c r="V5" s="3" t="s">
        <v>3</v>
      </c>
      <c r="W5" s="3" t="s">
        <v>4</v>
      </c>
    </row>
    <row r="6" spans="2:37" x14ac:dyDescent="0.25">
      <c r="B6">
        <v>1</v>
      </c>
      <c r="C6">
        <v>60</v>
      </c>
      <c r="D6">
        <v>80</v>
      </c>
      <c r="F6" s="31" t="s">
        <v>46</v>
      </c>
      <c r="G6" s="32"/>
      <c r="H6" s="32"/>
      <c r="I6" s="33"/>
      <c r="R6">
        <f>D6-C6</f>
        <v>20</v>
      </c>
      <c r="S6">
        <f t="shared" ref="S6:S40" si="0">ABS(R6)</f>
        <v>20</v>
      </c>
      <c r="T6">
        <f>IF(S6&gt;0,S6,FALSE)</f>
        <v>20</v>
      </c>
      <c r="U6">
        <f>_xlfn.RANK.AVG(T6,T$6:T$105,1)</f>
        <v>21</v>
      </c>
      <c r="V6">
        <f>IF(R6&gt;0,U6,FALSE)</f>
        <v>21</v>
      </c>
      <c r="W6" t="b">
        <f>IF(R6&lt;0,U6,FALSE)</f>
        <v>0</v>
      </c>
      <c r="X6" t="s">
        <v>9</v>
      </c>
      <c r="Z6" s="5">
        <f>(I9*(I9+1))/4</f>
        <v>150</v>
      </c>
      <c r="AB6" s="38" t="s">
        <v>28</v>
      </c>
      <c r="AC6" s="38"/>
      <c r="AD6" s="38"/>
      <c r="AE6" s="38"/>
    </row>
    <row r="7" spans="2:37" x14ac:dyDescent="0.25">
      <c r="B7">
        <v>2</v>
      </c>
      <c r="C7">
        <v>40</v>
      </c>
      <c r="D7">
        <v>65</v>
      </c>
      <c r="F7" s="8"/>
      <c r="G7" s="13"/>
      <c r="H7" s="13"/>
      <c r="I7" s="14"/>
      <c r="N7" t="s">
        <v>69</v>
      </c>
      <c r="P7">
        <f>COUNT(C6:D105)</f>
        <v>54</v>
      </c>
      <c r="R7">
        <f t="shared" ref="R6:R37" si="1">D7-C7</f>
        <v>25</v>
      </c>
      <c r="S7">
        <f t="shared" si="0"/>
        <v>25</v>
      </c>
      <c r="T7">
        <f t="shared" ref="T6:T70" si="2">IF(S7&gt;0,S7,FALSE)</f>
        <v>25</v>
      </c>
      <c r="U7">
        <f t="shared" ref="U6:U37" si="3">_xlfn.RANK.AVG(T7,T$6:T$105,1)</f>
        <v>22</v>
      </c>
      <c r="V7">
        <f>IF(R7&gt;0,U7,FALSE)</f>
        <v>22</v>
      </c>
      <c r="W7" t="b">
        <f>IF(R7&lt;0,U7,FALSE)</f>
        <v>0</v>
      </c>
      <c r="X7" t="s">
        <v>10</v>
      </c>
      <c r="Z7" s="5">
        <f>SQRT((I9*(I9+1)*(2*I9+1))/24)</f>
        <v>35</v>
      </c>
      <c r="AC7" t="s">
        <v>40</v>
      </c>
      <c r="AE7" s="4">
        <f>_xlfn.NORM.S.DIST(Z8,TRUE)</f>
        <v>0.19176009552305776</v>
      </c>
      <c r="AF7">
        <f>IF(AE7&gt;0.001,AE7,"&lt;0.001")</f>
        <v>0.19176009552305776</v>
      </c>
    </row>
    <row r="8" spans="2:37" x14ac:dyDescent="0.25">
      <c r="B8">
        <v>3</v>
      </c>
      <c r="C8">
        <v>75</v>
      </c>
      <c r="D8">
        <v>90</v>
      </c>
      <c r="F8" s="8"/>
      <c r="G8" s="17" t="s">
        <v>7</v>
      </c>
      <c r="H8" s="17"/>
      <c r="I8" s="18">
        <f>MIN(P10:Q10)</f>
        <v>119.5</v>
      </c>
      <c r="R8">
        <f t="shared" si="1"/>
        <v>15</v>
      </c>
      <c r="S8">
        <f t="shared" si="0"/>
        <v>15</v>
      </c>
      <c r="T8">
        <f t="shared" si="2"/>
        <v>15</v>
      </c>
      <c r="U8">
        <f t="shared" si="3"/>
        <v>18</v>
      </c>
      <c r="V8">
        <f t="shared" ref="V8:V71" si="4">IF(R8&gt;0,U8,FALSE)</f>
        <v>18</v>
      </c>
      <c r="W8" t="b">
        <f t="shared" ref="W8:W71" si="5">IF(R8&lt;0,U8,FALSE)</f>
        <v>0</v>
      </c>
      <c r="X8" t="s">
        <v>11</v>
      </c>
      <c r="Z8" s="4">
        <f>(I8-Z6)/Z7</f>
        <v>-0.87142857142857144</v>
      </c>
      <c r="AC8" t="s">
        <v>41</v>
      </c>
      <c r="AE8" s="4">
        <f>AE7*2</f>
        <v>0.38352019104611551</v>
      </c>
      <c r="AF8">
        <f>IF(AE8&lt;1,AE8,1)</f>
        <v>0.38352019104611551</v>
      </c>
      <c r="AG8">
        <f>IF(AF8&gt;0.001,AF8,"&lt;0.001")</f>
        <v>0.38352019104611551</v>
      </c>
    </row>
    <row r="9" spans="2:37" x14ac:dyDescent="0.25">
      <c r="B9">
        <v>4</v>
      </c>
      <c r="C9">
        <v>70</v>
      </c>
      <c r="D9">
        <v>65</v>
      </c>
      <c r="F9" s="8"/>
      <c r="G9" s="17" t="s">
        <v>8</v>
      </c>
      <c r="H9" s="17"/>
      <c r="I9" s="18">
        <f>SUM(P11:Q11)</f>
        <v>24</v>
      </c>
      <c r="K9" s="34" t="s">
        <v>50</v>
      </c>
      <c r="P9" t="s">
        <v>44</v>
      </c>
      <c r="Q9" t="s">
        <v>45</v>
      </c>
      <c r="R9">
        <f t="shared" si="1"/>
        <v>-5</v>
      </c>
      <c r="S9">
        <f t="shared" si="0"/>
        <v>5</v>
      </c>
      <c r="T9">
        <f t="shared" si="2"/>
        <v>5</v>
      </c>
      <c r="U9">
        <f t="shared" si="3"/>
        <v>6.5</v>
      </c>
      <c r="V9" t="b">
        <f t="shared" si="4"/>
        <v>0</v>
      </c>
      <c r="W9">
        <f t="shared" si="5"/>
        <v>6.5</v>
      </c>
      <c r="AC9" t="s">
        <v>16</v>
      </c>
      <c r="AE9" s="4">
        <f>Z8/(P7^0.5)</f>
        <v>-0.1185864081823602</v>
      </c>
    </row>
    <row r="10" spans="2:37" x14ac:dyDescent="0.25">
      <c r="B10">
        <v>5</v>
      </c>
      <c r="C10">
        <v>90</v>
      </c>
      <c r="D10">
        <v>80</v>
      </c>
      <c r="F10" s="8"/>
      <c r="G10" s="13"/>
      <c r="H10" s="13"/>
      <c r="I10" s="14"/>
      <c r="K10" s="34"/>
      <c r="N10" t="s">
        <v>5</v>
      </c>
      <c r="P10">
        <f>SUM(V6:V105)</f>
        <v>119.5</v>
      </c>
      <c r="Q10">
        <f>SUM(W6:W105)</f>
        <v>180.5</v>
      </c>
      <c r="R10">
        <f t="shared" si="1"/>
        <v>-10</v>
      </c>
      <c r="S10">
        <f t="shared" si="0"/>
        <v>10</v>
      </c>
      <c r="T10">
        <f t="shared" si="2"/>
        <v>10</v>
      </c>
      <c r="U10">
        <f t="shared" si="3"/>
        <v>14</v>
      </c>
      <c r="V10" t="b">
        <f t="shared" si="4"/>
        <v>0</v>
      </c>
      <c r="W10">
        <f t="shared" si="5"/>
        <v>14</v>
      </c>
      <c r="X10" t="s">
        <v>36</v>
      </c>
      <c r="Z10">
        <f>_xlfn.BINOM.DIST(MIN(P11:Q11),I9,0.5,TRUE)</f>
        <v>0.58059012889862038</v>
      </c>
    </row>
    <row r="11" spans="2:37" x14ac:dyDescent="0.25">
      <c r="B11">
        <v>6</v>
      </c>
      <c r="C11">
        <v>85</v>
      </c>
      <c r="D11">
        <v>70</v>
      </c>
      <c r="F11" s="8"/>
      <c r="G11" s="13" t="s">
        <v>40</v>
      </c>
      <c r="H11" s="13"/>
      <c r="I11" s="25" t="str">
        <f>IF(I9&gt;24,AF7,"Use tables")</f>
        <v>Use tables</v>
      </c>
      <c r="K11" s="4">
        <f>AF7</f>
        <v>0.19176009552305776</v>
      </c>
      <c r="N11" t="s">
        <v>6</v>
      </c>
      <c r="P11">
        <f>COUNT(V6:V105)</f>
        <v>12</v>
      </c>
      <c r="Q11">
        <f>COUNT(W6:W105)</f>
        <v>12</v>
      </c>
      <c r="R11">
        <f t="shared" si="1"/>
        <v>-15</v>
      </c>
      <c r="S11">
        <f t="shared" si="0"/>
        <v>15</v>
      </c>
      <c r="T11">
        <f t="shared" si="2"/>
        <v>15</v>
      </c>
      <c r="U11">
        <f t="shared" si="3"/>
        <v>18</v>
      </c>
      <c r="V11" t="b">
        <f t="shared" si="4"/>
        <v>0</v>
      </c>
      <c r="W11">
        <f t="shared" si="5"/>
        <v>18</v>
      </c>
      <c r="X11" t="s">
        <v>37</v>
      </c>
      <c r="Z11">
        <f>Z10*2</f>
        <v>1.1611802577972408</v>
      </c>
    </row>
    <row r="12" spans="2:37" x14ac:dyDescent="0.25">
      <c r="B12">
        <v>7</v>
      </c>
      <c r="C12">
        <v>60</v>
      </c>
      <c r="D12">
        <v>45</v>
      </c>
      <c r="F12" s="8"/>
      <c r="G12" s="13" t="s">
        <v>41</v>
      </c>
      <c r="H12" s="13"/>
      <c r="I12" s="25" t="str">
        <f>IF(I9&gt;24,AG8,"Use tables")</f>
        <v>Use tables</v>
      </c>
      <c r="K12" s="4">
        <f>AG8</f>
        <v>0.38352019104611551</v>
      </c>
      <c r="R12">
        <f t="shared" si="1"/>
        <v>-15</v>
      </c>
      <c r="S12">
        <f t="shared" si="0"/>
        <v>15</v>
      </c>
      <c r="T12">
        <f t="shared" si="2"/>
        <v>15</v>
      </c>
      <c r="U12">
        <f t="shared" si="3"/>
        <v>18</v>
      </c>
      <c r="V12" t="b">
        <f t="shared" si="4"/>
        <v>0</v>
      </c>
      <c r="W12">
        <f t="shared" si="5"/>
        <v>18</v>
      </c>
    </row>
    <row r="13" spans="2:37" x14ac:dyDescent="0.25">
      <c r="B13">
        <v>8</v>
      </c>
      <c r="C13">
        <v>55</v>
      </c>
      <c r="D13">
        <v>60</v>
      </c>
      <c r="F13" s="15"/>
      <c r="G13" s="16" t="s">
        <v>16</v>
      </c>
      <c r="H13" s="16"/>
      <c r="I13" s="26">
        <f>AE9</f>
        <v>-0.1185864081823602</v>
      </c>
      <c r="N13" t="s">
        <v>48</v>
      </c>
      <c r="Q13">
        <f>COUNT(C6:C105)</f>
        <v>27</v>
      </c>
      <c r="R13">
        <f t="shared" si="1"/>
        <v>5</v>
      </c>
      <c r="S13">
        <f t="shared" si="0"/>
        <v>5</v>
      </c>
      <c r="T13">
        <f t="shared" si="2"/>
        <v>5</v>
      </c>
      <c r="U13">
        <f t="shared" si="3"/>
        <v>6.5</v>
      </c>
      <c r="V13">
        <f t="shared" si="4"/>
        <v>6.5</v>
      </c>
      <c r="W13" t="b">
        <f t="shared" si="5"/>
        <v>0</v>
      </c>
      <c r="AB13" t="s">
        <v>24</v>
      </c>
      <c r="AI13" t="s">
        <v>51</v>
      </c>
    </row>
    <row r="14" spans="2:37" ht="15.75" thickBot="1" x14ac:dyDescent="0.3">
      <c r="B14">
        <v>9</v>
      </c>
      <c r="C14">
        <v>85</v>
      </c>
      <c r="D14">
        <v>90</v>
      </c>
      <c r="N14" t="s">
        <v>49</v>
      </c>
      <c r="Q14">
        <f>SUM(P11:Q11)</f>
        <v>24</v>
      </c>
      <c r="R14">
        <f t="shared" si="1"/>
        <v>5</v>
      </c>
      <c r="S14">
        <f t="shared" si="0"/>
        <v>5</v>
      </c>
      <c r="T14">
        <f t="shared" si="2"/>
        <v>5</v>
      </c>
      <c r="U14">
        <f t="shared" si="3"/>
        <v>6.5</v>
      </c>
      <c r="V14">
        <f t="shared" si="4"/>
        <v>6.5</v>
      </c>
      <c r="W14" t="b">
        <f t="shared" si="5"/>
        <v>0</v>
      </c>
      <c r="X14" t="s">
        <v>42</v>
      </c>
      <c r="Z14">
        <f>_xlfn.NORM.S.INV(AE14)</f>
        <v>-0.87097802098975352</v>
      </c>
      <c r="AC14" t="s">
        <v>25</v>
      </c>
      <c r="AE14" s="11">
        <f>_xlfn.T.TEST(C6:C105,D6:D105,1,1)</f>
        <v>0.19188307701914425</v>
      </c>
      <c r="AF14">
        <f>IF(AE14&gt;0.001,AE14,"&lt;0.001")</f>
        <v>0.19188307701914425</v>
      </c>
    </row>
    <row r="15" spans="2:37" x14ac:dyDescent="0.25">
      <c r="B15">
        <v>10</v>
      </c>
      <c r="C15">
        <v>45</v>
      </c>
      <c r="D15">
        <v>40</v>
      </c>
      <c r="F15" s="31" t="s">
        <v>24</v>
      </c>
      <c r="G15" s="32"/>
      <c r="H15" s="32"/>
      <c r="I15" s="33"/>
      <c r="R15">
        <f t="shared" si="1"/>
        <v>-5</v>
      </c>
      <c r="S15">
        <f t="shared" si="0"/>
        <v>5</v>
      </c>
      <c r="T15">
        <f t="shared" si="2"/>
        <v>5</v>
      </c>
      <c r="U15">
        <f t="shared" si="3"/>
        <v>6.5</v>
      </c>
      <c r="V15" t="b">
        <f t="shared" si="4"/>
        <v>0</v>
      </c>
      <c r="W15">
        <f t="shared" si="5"/>
        <v>6.5</v>
      </c>
      <c r="X15" t="s">
        <v>43</v>
      </c>
      <c r="Z15" s="4">
        <f>ABS(Z14/(P7^0.5))</f>
        <v>0.11852509603355516</v>
      </c>
      <c r="AC15" t="s">
        <v>26</v>
      </c>
      <c r="AE15" s="11">
        <f>_xlfn.T.TEST(C6:C105,D6:D105,2,1)</f>
        <v>0.38376615403828851</v>
      </c>
      <c r="AF15">
        <f>IF(AE15&lt;1,AE15,1)</f>
        <v>0.38376615403828851</v>
      </c>
      <c r="AG15">
        <f>IF(AF15&gt;0.001,AF15,"&lt;0.001")</f>
        <v>0.38376615403828851</v>
      </c>
      <c r="AI15" s="29"/>
      <c r="AJ15" s="29" t="s">
        <v>52</v>
      </c>
      <c r="AK15" s="29" t="s">
        <v>53</v>
      </c>
    </row>
    <row r="16" spans="2:37" x14ac:dyDescent="0.25">
      <c r="B16">
        <v>11</v>
      </c>
      <c r="C16">
        <v>85</v>
      </c>
      <c r="D16">
        <v>55</v>
      </c>
      <c r="F16" s="8"/>
      <c r="G16" t="s">
        <v>65</v>
      </c>
      <c r="I16" s="30">
        <f>AE17</f>
        <v>0.88538582268697674</v>
      </c>
      <c r="R16">
        <f t="shared" si="1"/>
        <v>-30</v>
      </c>
      <c r="S16">
        <f t="shared" si="0"/>
        <v>30</v>
      </c>
      <c r="T16">
        <f t="shared" si="2"/>
        <v>30</v>
      </c>
      <c r="U16">
        <f t="shared" si="3"/>
        <v>23.5</v>
      </c>
      <c r="V16" t="b">
        <f t="shared" si="4"/>
        <v>0</v>
      </c>
      <c r="W16">
        <f t="shared" si="5"/>
        <v>23.5</v>
      </c>
      <c r="AC16" t="s">
        <v>16</v>
      </c>
      <c r="AE16" s="11">
        <f>Z14/(P7^0.5)</f>
        <v>-0.11852509603355516</v>
      </c>
      <c r="AI16" s="27" t="s">
        <v>54</v>
      </c>
      <c r="AJ16" s="27">
        <v>60.571428571428569</v>
      </c>
      <c r="AK16" s="27">
        <v>40.785714285714285</v>
      </c>
    </row>
    <row r="17" spans="2:37" x14ac:dyDescent="0.25">
      <c r="B17">
        <v>12</v>
      </c>
      <c r="C17">
        <v>75</v>
      </c>
      <c r="D17">
        <v>75</v>
      </c>
      <c r="F17" s="8"/>
      <c r="G17" s="13" t="s">
        <v>25</v>
      </c>
      <c r="H17" s="13"/>
      <c r="I17" s="25">
        <f>IF(Q13&gt;24,AF14,"N too small")</f>
        <v>0.19188307701914425</v>
      </c>
      <c r="K17" s="4">
        <f>AF14</f>
        <v>0.19188307701914425</v>
      </c>
      <c r="R17">
        <f t="shared" si="1"/>
        <v>0</v>
      </c>
      <c r="S17">
        <f t="shared" si="0"/>
        <v>0</v>
      </c>
      <c r="T17" t="b">
        <f t="shared" si="2"/>
        <v>0</v>
      </c>
      <c r="U17" t="e">
        <f t="shared" si="3"/>
        <v>#N/A</v>
      </c>
      <c r="V17" t="b">
        <f t="shared" si="4"/>
        <v>0</v>
      </c>
      <c r="W17" t="b">
        <f t="shared" si="5"/>
        <v>0</v>
      </c>
      <c r="AC17" t="s">
        <v>47</v>
      </c>
      <c r="AE17">
        <f>_xlfn.T.INV.2T(AE15,27)</f>
        <v>0.88538582268697674</v>
      </c>
      <c r="AI17" s="27" t="s">
        <v>55</v>
      </c>
      <c r="AJ17" s="27">
        <v>545.21693121693124</v>
      </c>
      <c r="AK17" s="27">
        <v>350.5449735449734</v>
      </c>
    </row>
    <row r="18" spans="2:37" x14ac:dyDescent="0.25">
      <c r="B18">
        <v>13</v>
      </c>
      <c r="C18">
        <v>50</v>
      </c>
      <c r="D18">
        <v>55</v>
      </c>
      <c r="F18" s="8"/>
      <c r="G18" s="13" t="s">
        <v>26</v>
      </c>
      <c r="H18" s="13"/>
      <c r="I18" s="25">
        <f>IF(Q13&gt;24,AG15,"N too small")</f>
        <v>0.38376615403828851</v>
      </c>
      <c r="K18" s="4">
        <f>AG15</f>
        <v>0.38376615403828851</v>
      </c>
      <c r="R18">
        <f t="shared" si="1"/>
        <v>5</v>
      </c>
      <c r="S18">
        <f t="shared" si="0"/>
        <v>5</v>
      </c>
      <c r="T18">
        <f t="shared" si="2"/>
        <v>5</v>
      </c>
      <c r="U18">
        <f t="shared" si="3"/>
        <v>6.5</v>
      </c>
      <c r="V18">
        <f t="shared" si="4"/>
        <v>6.5</v>
      </c>
      <c r="W18" t="b">
        <f t="shared" si="5"/>
        <v>0</v>
      </c>
      <c r="AI18" s="27" t="s">
        <v>56</v>
      </c>
      <c r="AJ18" s="27">
        <v>28</v>
      </c>
      <c r="AK18" s="27">
        <v>28</v>
      </c>
    </row>
    <row r="19" spans="2:37" x14ac:dyDescent="0.25">
      <c r="B19">
        <v>14</v>
      </c>
      <c r="C19">
        <v>70</v>
      </c>
      <c r="D19">
        <v>60</v>
      </c>
      <c r="F19" s="15"/>
      <c r="G19" s="13" t="s">
        <v>16</v>
      </c>
      <c r="H19" s="13"/>
      <c r="I19" s="25">
        <f>Z15</f>
        <v>0.11852509603355516</v>
      </c>
      <c r="R19">
        <f t="shared" si="1"/>
        <v>-10</v>
      </c>
      <c r="S19">
        <f t="shared" si="0"/>
        <v>10</v>
      </c>
      <c r="T19">
        <f t="shared" si="2"/>
        <v>10</v>
      </c>
      <c r="U19">
        <f t="shared" si="3"/>
        <v>14</v>
      </c>
      <c r="V19" t="b">
        <f t="shared" si="4"/>
        <v>0</v>
      </c>
      <c r="W19">
        <f t="shared" si="5"/>
        <v>14</v>
      </c>
      <c r="AB19" t="s">
        <v>38</v>
      </c>
      <c r="AI19" s="27" t="s">
        <v>57</v>
      </c>
      <c r="AJ19" s="27">
        <v>0.1437193601585956</v>
      </c>
      <c r="AK19" s="27"/>
    </row>
    <row r="20" spans="2:37" x14ac:dyDescent="0.25">
      <c r="B20">
        <v>15</v>
      </c>
      <c r="C20">
        <v>75</v>
      </c>
      <c r="D20">
        <v>80</v>
      </c>
      <c r="R20">
        <f t="shared" si="1"/>
        <v>5</v>
      </c>
      <c r="S20">
        <f t="shared" si="0"/>
        <v>5</v>
      </c>
      <c r="T20">
        <f t="shared" si="2"/>
        <v>5</v>
      </c>
      <c r="U20">
        <f t="shared" si="3"/>
        <v>6.5</v>
      </c>
      <c r="V20">
        <f t="shared" si="4"/>
        <v>6.5</v>
      </c>
      <c r="W20" t="b">
        <f t="shared" si="5"/>
        <v>0</v>
      </c>
      <c r="AC20" t="s">
        <v>25</v>
      </c>
      <c r="AE20">
        <f>Z10</f>
        <v>0.58059012889862038</v>
      </c>
      <c r="AF20">
        <f>IF(AE20&gt;0.001,AE20,"&lt;0.001")</f>
        <v>0.58059012889862038</v>
      </c>
      <c r="AI20" s="27" t="s">
        <v>58</v>
      </c>
      <c r="AJ20" s="27">
        <v>0</v>
      </c>
      <c r="AK20" s="27"/>
    </row>
    <row r="21" spans="2:37" x14ac:dyDescent="0.25">
      <c r="B21">
        <v>16</v>
      </c>
      <c r="C21">
        <v>60</v>
      </c>
      <c r="D21">
        <v>60</v>
      </c>
      <c r="F21" s="31" t="s">
        <v>38</v>
      </c>
      <c r="G21" s="32"/>
      <c r="H21" s="32"/>
      <c r="I21" s="33"/>
      <c r="R21">
        <f t="shared" si="1"/>
        <v>0</v>
      </c>
      <c r="S21">
        <f t="shared" si="0"/>
        <v>0</v>
      </c>
      <c r="T21" t="b">
        <f t="shared" si="2"/>
        <v>0</v>
      </c>
      <c r="U21" t="e">
        <f t="shared" si="3"/>
        <v>#N/A</v>
      </c>
      <c r="V21" t="b">
        <f t="shared" si="4"/>
        <v>0</v>
      </c>
      <c r="W21" t="b">
        <f t="shared" si="5"/>
        <v>0</v>
      </c>
      <c r="AC21" t="s">
        <v>26</v>
      </c>
      <c r="AE21">
        <f>Z11</f>
        <v>1.1611802577972408</v>
      </c>
      <c r="AF21">
        <f>IF(AE21&lt;1,AE21,1)</f>
        <v>1</v>
      </c>
      <c r="AG21">
        <f>IF(AF21&gt;0.001,AF21,"&lt;0.001")</f>
        <v>1</v>
      </c>
      <c r="AI21" s="27" t="s">
        <v>59</v>
      </c>
      <c r="AJ21" s="27">
        <v>27</v>
      </c>
      <c r="AK21" s="27"/>
    </row>
    <row r="22" spans="2:37" x14ac:dyDescent="0.25">
      <c r="B22">
        <v>17</v>
      </c>
      <c r="C22">
        <v>60</v>
      </c>
      <c r="D22">
        <v>45</v>
      </c>
      <c r="F22" s="8"/>
      <c r="G22" s="13" t="s">
        <v>25</v>
      </c>
      <c r="H22" s="13"/>
      <c r="I22" s="25">
        <f>AF20</f>
        <v>0.58059012889862038</v>
      </c>
      <c r="R22">
        <f t="shared" si="1"/>
        <v>-15</v>
      </c>
      <c r="S22">
        <f t="shared" si="0"/>
        <v>15</v>
      </c>
      <c r="T22">
        <f t="shared" si="2"/>
        <v>15</v>
      </c>
      <c r="U22">
        <f t="shared" si="3"/>
        <v>18</v>
      </c>
      <c r="V22" t="b">
        <f t="shared" si="4"/>
        <v>0</v>
      </c>
      <c r="W22">
        <f t="shared" si="5"/>
        <v>18</v>
      </c>
      <c r="AI22" s="27" t="s">
        <v>60</v>
      </c>
      <c r="AJ22" s="27">
        <v>3.7727414032085473</v>
      </c>
      <c r="AK22" s="27"/>
    </row>
    <row r="23" spans="2:37" x14ac:dyDescent="0.25">
      <c r="B23">
        <v>18</v>
      </c>
      <c r="C23">
        <v>55</v>
      </c>
      <c r="D23">
        <v>60</v>
      </c>
      <c r="F23" s="15"/>
      <c r="G23" s="16" t="s">
        <v>26</v>
      </c>
      <c r="H23" s="16"/>
      <c r="I23" s="26">
        <f>AG21</f>
        <v>1</v>
      </c>
      <c r="R23">
        <f t="shared" si="1"/>
        <v>5</v>
      </c>
      <c r="S23">
        <f t="shared" si="0"/>
        <v>5</v>
      </c>
      <c r="T23">
        <f t="shared" si="2"/>
        <v>5</v>
      </c>
      <c r="U23">
        <f t="shared" si="3"/>
        <v>6.5</v>
      </c>
      <c r="V23">
        <f t="shared" si="4"/>
        <v>6.5</v>
      </c>
      <c r="W23" t="b">
        <f t="shared" si="5"/>
        <v>0</v>
      </c>
      <c r="AI23" s="27" t="s">
        <v>61</v>
      </c>
      <c r="AJ23" s="27">
        <v>4.0243507274045144E-4</v>
      </c>
      <c r="AK23" s="27"/>
    </row>
    <row r="24" spans="2:37" x14ac:dyDescent="0.25">
      <c r="B24">
        <v>19</v>
      </c>
      <c r="C24">
        <v>85</v>
      </c>
      <c r="D24">
        <v>90</v>
      </c>
      <c r="R24">
        <f t="shared" si="1"/>
        <v>5</v>
      </c>
      <c r="S24">
        <f t="shared" si="0"/>
        <v>5</v>
      </c>
      <c r="T24">
        <f t="shared" si="2"/>
        <v>5</v>
      </c>
      <c r="U24">
        <f t="shared" si="3"/>
        <v>6.5</v>
      </c>
      <c r="V24">
        <f t="shared" si="4"/>
        <v>6.5</v>
      </c>
      <c r="W24" t="b">
        <f t="shared" si="5"/>
        <v>0</v>
      </c>
      <c r="AI24" s="27" t="s">
        <v>62</v>
      </c>
      <c r="AJ24" s="27">
        <v>1.7032884457221271</v>
      </c>
      <c r="AK24" s="27"/>
    </row>
    <row r="25" spans="2:37" x14ac:dyDescent="0.25">
      <c r="B25">
        <v>20</v>
      </c>
      <c r="C25">
        <v>45</v>
      </c>
      <c r="D25">
        <v>40</v>
      </c>
      <c r="R25">
        <f t="shared" si="1"/>
        <v>-5</v>
      </c>
      <c r="S25">
        <f t="shared" si="0"/>
        <v>5</v>
      </c>
      <c r="T25">
        <f t="shared" si="2"/>
        <v>5</v>
      </c>
      <c r="U25">
        <f t="shared" si="3"/>
        <v>6.5</v>
      </c>
      <c r="V25" t="b">
        <f t="shared" si="4"/>
        <v>0</v>
      </c>
      <c r="W25">
        <f t="shared" si="5"/>
        <v>6.5</v>
      </c>
      <c r="AI25" s="27" t="s">
        <v>63</v>
      </c>
      <c r="AJ25" s="27">
        <v>8.0487014548090289E-4</v>
      </c>
      <c r="AK25" s="27"/>
    </row>
    <row r="26" spans="2:37" ht="15.75" thickBot="1" x14ac:dyDescent="0.3">
      <c r="B26">
        <v>21</v>
      </c>
      <c r="C26">
        <v>85</v>
      </c>
      <c r="D26">
        <v>55</v>
      </c>
      <c r="F26" s="31" t="s">
        <v>39</v>
      </c>
      <c r="G26" s="32"/>
      <c r="H26" s="32"/>
      <c r="I26" s="33"/>
      <c r="R26">
        <f t="shared" si="1"/>
        <v>-30</v>
      </c>
      <c r="S26">
        <f t="shared" si="0"/>
        <v>30</v>
      </c>
      <c r="T26">
        <f t="shared" si="2"/>
        <v>30</v>
      </c>
      <c r="U26">
        <f t="shared" si="3"/>
        <v>23.5</v>
      </c>
      <c r="V26" t="b">
        <f t="shared" si="4"/>
        <v>0</v>
      </c>
      <c r="W26">
        <f t="shared" si="5"/>
        <v>23.5</v>
      </c>
      <c r="AI26" s="28" t="s">
        <v>64</v>
      </c>
      <c r="AJ26" s="28">
        <v>2.0518305164802859</v>
      </c>
      <c r="AK26" s="28"/>
    </row>
    <row r="27" spans="2:37" x14ac:dyDescent="0.25">
      <c r="B27">
        <v>22</v>
      </c>
      <c r="C27">
        <v>75</v>
      </c>
      <c r="D27">
        <v>75</v>
      </c>
      <c r="F27" s="8"/>
      <c r="G27" s="13"/>
      <c r="H27" s="19" t="s">
        <v>30</v>
      </c>
      <c r="I27" s="20" t="s">
        <v>31</v>
      </c>
      <c r="R27">
        <f t="shared" si="1"/>
        <v>0</v>
      </c>
      <c r="S27">
        <f t="shared" si="0"/>
        <v>0</v>
      </c>
      <c r="T27" t="b">
        <f t="shared" si="2"/>
        <v>0</v>
      </c>
      <c r="U27" t="e">
        <f t="shared" si="3"/>
        <v>#N/A</v>
      </c>
      <c r="V27" t="b">
        <f t="shared" si="4"/>
        <v>0</v>
      </c>
      <c r="W27" t="b">
        <f t="shared" si="5"/>
        <v>0</v>
      </c>
    </row>
    <row r="28" spans="2:37" x14ac:dyDescent="0.25">
      <c r="B28">
        <v>23</v>
      </c>
      <c r="C28">
        <v>50</v>
      </c>
      <c r="D28">
        <v>55</v>
      </c>
      <c r="F28" s="8" t="s">
        <v>32</v>
      </c>
      <c r="G28" s="13"/>
      <c r="H28" s="23">
        <f>AVERAGE(C6:C105)</f>
        <v>66.851851851851848</v>
      </c>
      <c r="I28" s="21">
        <f>AVERAGE(D6:D105)</f>
        <v>64.629629629629633</v>
      </c>
      <c r="R28">
        <f t="shared" si="1"/>
        <v>5</v>
      </c>
      <c r="S28">
        <f t="shared" si="0"/>
        <v>5</v>
      </c>
      <c r="T28">
        <f t="shared" si="2"/>
        <v>5</v>
      </c>
      <c r="U28">
        <f t="shared" si="3"/>
        <v>6.5</v>
      </c>
      <c r="V28">
        <f t="shared" si="4"/>
        <v>6.5</v>
      </c>
      <c r="W28" t="b">
        <f t="shared" si="5"/>
        <v>0</v>
      </c>
    </row>
    <row r="29" spans="2:37" x14ac:dyDescent="0.25">
      <c r="B29">
        <v>24</v>
      </c>
      <c r="C29">
        <v>70</v>
      </c>
      <c r="D29">
        <v>60</v>
      </c>
      <c r="F29" s="8" t="s">
        <v>29</v>
      </c>
      <c r="G29" s="13"/>
      <c r="H29" s="19">
        <f>MEDIAN(C6:C105)</f>
        <v>70</v>
      </c>
      <c r="I29" s="20">
        <f>MEDIAN(D6:D105)</f>
        <v>60</v>
      </c>
      <c r="R29">
        <f t="shared" si="1"/>
        <v>-10</v>
      </c>
      <c r="S29">
        <f t="shared" si="0"/>
        <v>10</v>
      </c>
      <c r="T29">
        <f t="shared" si="2"/>
        <v>10</v>
      </c>
      <c r="U29">
        <f t="shared" si="3"/>
        <v>14</v>
      </c>
      <c r="V29" t="b">
        <f t="shared" si="4"/>
        <v>0</v>
      </c>
      <c r="W29">
        <f t="shared" si="5"/>
        <v>14</v>
      </c>
    </row>
    <row r="30" spans="2:37" x14ac:dyDescent="0.25">
      <c r="B30">
        <v>25</v>
      </c>
      <c r="C30">
        <v>60</v>
      </c>
      <c r="D30">
        <v>45</v>
      </c>
      <c r="F30" s="8" t="s">
        <v>33</v>
      </c>
      <c r="G30" s="13"/>
      <c r="H30" s="23">
        <f>STDEV(C6:C105)</f>
        <v>14.816061201131335</v>
      </c>
      <c r="I30" s="21">
        <f>STDEV(D6:D105)</f>
        <v>15.684750428725216</v>
      </c>
      <c r="R30">
        <f t="shared" si="1"/>
        <v>-15</v>
      </c>
      <c r="S30">
        <f t="shared" si="0"/>
        <v>15</v>
      </c>
      <c r="T30">
        <f t="shared" si="2"/>
        <v>15</v>
      </c>
      <c r="U30">
        <f t="shared" si="3"/>
        <v>18</v>
      </c>
      <c r="V30" t="b">
        <f t="shared" si="4"/>
        <v>0</v>
      </c>
      <c r="W30">
        <f t="shared" si="5"/>
        <v>18</v>
      </c>
    </row>
    <row r="31" spans="2:37" x14ac:dyDescent="0.25">
      <c r="B31">
        <v>26</v>
      </c>
      <c r="C31">
        <v>55</v>
      </c>
      <c r="D31">
        <v>60</v>
      </c>
      <c r="F31" s="8" t="s">
        <v>34</v>
      </c>
      <c r="G31" s="13"/>
      <c r="H31" s="23">
        <f>SKEW(C6:C105)</f>
        <v>-7.5089075277478989E-2</v>
      </c>
      <c r="I31" s="21">
        <f>SKEW(D6:D105)</f>
        <v>0.23530724291992214</v>
      </c>
      <c r="R31">
        <f t="shared" si="1"/>
        <v>5</v>
      </c>
      <c r="S31">
        <f t="shared" si="0"/>
        <v>5</v>
      </c>
      <c r="T31">
        <f t="shared" si="2"/>
        <v>5</v>
      </c>
      <c r="U31">
        <f t="shared" si="3"/>
        <v>6.5</v>
      </c>
      <c r="V31">
        <f t="shared" si="4"/>
        <v>6.5</v>
      </c>
      <c r="W31" t="b">
        <f t="shared" si="5"/>
        <v>0</v>
      </c>
    </row>
    <row r="32" spans="2:37" x14ac:dyDescent="0.25">
      <c r="B32">
        <v>27</v>
      </c>
      <c r="C32">
        <v>85</v>
      </c>
      <c r="D32">
        <v>90</v>
      </c>
      <c r="F32" s="15" t="s">
        <v>35</v>
      </c>
      <c r="G32" s="16"/>
      <c r="H32" s="24">
        <f>KURT(C6:C105)</f>
        <v>-1.2043843909982033</v>
      </c>
      <c r="I32" s="22">
        <f>KURT(D6:D105)</f>
        <v>-0.92406309544685072</v>
      </c>
      <c r="R32">
        <f t="shared" si="1"/>
        <v>5</v>
      </c>
      <c r="S32">
        <f t="shared" si="0"/>
        <v>5</v>
      </c>
      <c r="T32">
        <f t="shared" si="2"/>
        <v>5</v>
      </c>
      <c r="U32">
        <f t="shared" si="3"/>
        <v>6.5</v>
      </c>
      <c r="V32">
        <f t="shared" si="4"/>
        <v>6.5</v>
      </c>
      <c r="W32" t="b">
        <f t="shared" si="5"/>
        <v>0</v>
      </c>
    </row>
    <row r="33" spans="2:23" x14ac:dyDescent="0.25">
      <c r="B33">
        <v>28</v>
      </c>
      <c r="R33">
        <f t="shared" si="1"/>
        <v>0</v>
      </c>
      <c r="S33">
        <f t="shared" si="0"/>
        <v>0</v>
      </c>
      <c r="T33" t="b">
        <f t="shared" si="2"/>
        <v>0</v>
      </c>
      <c r="U33" t="e">
        <f t="shared" si="3"/>
        <v>#N/A</v>
      </c>
      <c r="V33" t="b">
        <f t="shared" si="4"/>
        <v>0</v>
      </c>
      <c r="W33" t="b">
        <f t="shared" si="5"/>
        <v>0</v>
      </c>
    </row>
    <row r="34" spans="2:23" x14ac:dyDescent="0.25">
      <c r="B34">
        <v>29</v>
      </c>
      <c r="R34">
        <f t="shared" si="1"/>
        <v>0</v>
      </c>
      <c r="S34">
        <f t="shared" si="0"/>
        <v>0</v>
      </c>
      <c r="T34" t="b">
        <f t="shared" si="2"/>
        <v>0</v>
      </c>
      <c r="U34" t="e">
        <f t="shared" si="3"/>
        <v>#N/A</v>
      </c>
      <c r="V34" t="b">
        <f t="shared" si="4"/>
        <v>0</v>
      </c>
      <c r="W34" t="b">
        <f t="shared" si="5"/>
        <v>0</v>
      </c>
    </row>
    <row r="35" spans="2:23" x14ac:dyDescent="0.25">
      <c r="B35">
        <v>30</v>
      </c>
      <c r="R35">
        <f t="shared" si="1"/>
        <v>0</v>
      </c>
      <c r="S35">
        <f t="shared" si="0"/>
        <v>0</v>
      </c>
      <c r="T35" t="b">
        <f t="shared" si="2"/>
        <v>0</v>
      </c>
      <c r="U35" t="e">
        <f t="shared" si="3"/>
        <v>#N/A</v>
      </c>
      <c r="V35" t="b">
        <f t="shared" si="4"/>
        <v>0</v>
      </c>
      <c r="W35" t="b">
        <f t="shared" si="5"/>
        <v>0</v>
      </c>
    </row>
    <row r="36" spans="2:23" x14ac:dyDescent="0.25">
      <c r="B36">
        <v>31</v>
      </c>
      <c r="R36">
        <f t="shared" si="1"/>
        <v>0</v>
      </c>
      <c r="S36">
        <f t="shared" si="0"/>
        <v>0</v>
      </c>
      <c r="T36" t="b">
        <f t="shared" si="2"/>
        <v>0</v>
      </c>
      <c r="U36" t="e">
        <f t="shared" si="3"/>
        <v>#N/A</v>
      </c>
      <c r="V36" t="b">
        <f t="shared" si="4"/>
        <v>0</v>
      </c>
      <c r="W36" t="b">
        <f t="shared" si="5"/>
        <v>0</v>
      </c>
    </row>
    <row r="37" spans="2:23" x14ac:dyDescent="0.25">
      <c r="B37">
        <v>32</v>
      </c>
      <c r="R37">
        <f t="shared" si="1"/>
        <v>0</v>
      </c>
      <c r="S37">
        <f t="shared" si="0"/>
        <v>0</v>
      </c>
      <c r="T37" t="b">
        <f t="shared" si="2"/>
        <v>0</v>
      </c>
      <c r="U37" t="e">
        <f t="shared" si="3"/>
        <v>#N/A</v>
      </c>
      <c r="V37" t="b">
        <f t="shared" si="4"/>
        <v>0</v>
      </c>
      <c r="W37" t="b">
        <f t="shared" si="5"/>
        <v>0</v>
      </c>
    </row>
    <row r="38" spans="2:23" x14ac:dyDescent="0.25">
      <c r="B38">
        <v>33</v>
      </c>
      <c r="R38">
        <f t="shared" ref="R38:R69" si="6">D38-C38</f>
        <v>0</v>
      </c>
      <c r="S38">
        <f t="shared" si="0"/>
        <v>0</v>
      </c>
      <c r="T38" t="b">
        <f t="shared" si="2"/>
        <v>0</v>
      </c>
      <c r="U38" t="e">
        <f t="shared" ref="U38:U69" si="7">_xlfn.RANK.AVG(T38,T$6:T$105,1)</f>
        <v>#N/A</v>
      </c>
      <c r="V38" t="b">
        <f t="shared" si="4"/>
        <v>0</v>
      </c>
      <c r="W38" t="b">
        <f t="shared" si="5"/>
        <v>0</v>
      </c>
    </row>
    <row r="39" spans="2:23" x14ac:dyDescent="0.25">
      <c r="B39">
        <v>34</v>
      </c>
      <c r="R39">
        <f t="shared" si="6"/>
        <v>0</v>
      </c>
      <c r="S39">
        <f t="shared" si="0"/>
        <v>0</v>
      </c>
      <c r="T39" t="b">
        <f t="shared" si="2"/>
        <v>0</v>
      </c>
      <c r="U39" t="e">
        <f t="shared" si="7"/>
        <v>#N/A</v>
      </c>
      <c r="V39" t="b">
        <f t="shared" si="4"/>
        <v>0</v>
      </c>
      <c r="W39" t="b">
        <f t="shared" si="5"/>
        <v>0</v>
      </c>
    </row>
    <row r="40" spans="2:23" x14ac:dyDescent="0.25">
      <c r="B40">
        <v>35</v>
      </c>
      <c r="R40">
        <f t="shared" si="6"/>
        <v>0</v>
      </c>
      <c r="S40">
        <f t="shared" si="0"/>
        <v>0</v>
      </c>
      <c r="T40" t="b">
        <f t="shared" si="2"/>
        <v>0</v>
      </c>
      <c r="U40" t="e">
        <f t="shared" si="7"/>
        <v>#N/A</v>
      </c>
      <c r="V40" t="b">
        <f t="shared" si="4"/>
        <v>0</v>
      </c>
      <c r="W40" t="b">
        <f t="shared" si="5"/>
        <v>0</v>
      </c>
    </row>
    <row r="41" spans="2:23" x14ac:dyDescent="0.25">
      <c r="B41">
        <v>36</v>
      </c>
      <c r="R41">
        <f t="shared" si="6"/>
        <v>0</v>
      </c>
      <c r="S41">
        <f t="shared" ref="S41:S104" si="8">ABS(R41)</f>
        <v>0</v>
      </c>
      <c r="T41" t="b">
        <f t="shared" si="2"/>
        <v>0</v>
      </c>
      <c r="U41" t="e">
        <f t="shared" si="7"/>
        <v>#N/A</v>
      </c>
      <c r="V41" t="b">
        <f t="shared" si="4"/>
        <v>0</v>
      </c>
      <c r="W41" t="b">
        <f t="shared" si="5"/>
        <v>0</v>
      </c>
    </row>
    <row r="42" spans="2:23" x14ac:dyDescent="0.25">
      <c r="B42">
        <v>37</v>
      </c>
      <c r="R42">
        <f t="shared" si="6"/>
        <v>0</v>
      </c>
      <c r="S42">
        <f t="shared" si="8"/>
        <v>0</v>
      </c>
      <c r="T42" t="b">
        <f t="shared" si="2"/>
        <v>0</v>
      </c>
      <c r="U42" t="e">
        <f t="shared" si="7"/>
        <v>#N/A</v>
      </c>
      <c r="V42" t="b">
        <f t="shared" si="4"/>
        <v>0</v>
      </c>
      <c r="W42" t="b">
        <f t="shared" si="5"/>
        <v>0</v>
      </c>
    </row>
    <row r="43" spans="2:23" x14ac:dyDescent="0.25">
      <c r="B43">
        <v>38</v>
      </c>
      <c r="R43">
        <f t="shared" si="6"/>
        <v>0</v>
      </c>
      <c r="S43">
        <f t="shared" si="8"/>
        <v>0</v>
      </c>
      <c r="T43" t="b">
        <f t="shared" si="2"/>
        <v>0</v>
      </c>
      <c r="U43" t="e">
        <f t="shared" si="7"/>
        <v>#N/A</v>
      </c>
      <c r="V43" t="b">
        <f t="shared" si="4"/>
        <v>0</v>
      </c>
      <c r="W43" t="b">
        <f t="shared" si="5"/>
        <v>0</v>
      </c>
    </row>
    <row r="44" spans="2:23" x14ac:dyDescent="0.25">
      <c r="B44">
        <v>39</v>
      </c>
      <c r="R44">
        <f t="shared" si="6"/>
        <v>0</v>
      </c>
      <c r="S44">
        <f t="shared" si="8"/>
        <v>0</v>
      </c>
      <c r="T44" t="b">
        <f t="shared" si="2"/>
        <v>0</v>
      </c>
      <c r="U44" t="e">
        <f t="shared" si="7"/>
        <v>#N/A</v>
      </c>
      <c r="V44" t="b">
        <f t="shared" si="4"/>
        <v>0</v>
      </c>
      <c r="W44" t="b">
        <f t="shared" si="5"/>
        <v>0</v>
      </c>
    </row>
    <row r="45" spans="2:23" x14ac:dyDescent="0.25">
      <c r="B45">
        <v>40</v>
      </c>
      <c r="R45">
        <f t="shared" si="6"/>
        <v>0</v>
      </c>
      <c r="S45">
        <f t="shared" si="8"/>
        <v>0</v>
      </c>
      <c r="T45" t="b">
        <f t="shared" si="2"/>
        <v>0</v>
      </c>
      <c r="U45" t="e">
        <f t="shared" si="7"/>
        <v>#N/A</v>
      </c>
      <c r="V45" t="b">
        <f t="shared" si="4"/>
        <v>0</v>
      </c>
      <c r="W45" t="b">
        <f t="shared" si="5"/>
        <v>0</v>
      </c>
    </row>
    <row r="46" spans="2:23" x14ac:dyDescent="0.25">
      <c r="B46">
        <v>41</v>
      </c>
      <c r="R46">
        <f t="shared" si="6"/>
        <v>0</v>
      </c>
      <c r="S46">
        <f t="shared" si="8"/>
        <v>0</v>
      </c>
      <c r="T46" t="b">
        <f t="shared" si="2"/>
        <v>0</v>
      </c>
      <c r="U46" t="e">
        <f t="shared" si="7"/>
        <v>#N/A</v>
      </c>
      <c r="V46" t="b">
        <f t="shared" si="4"/>
        <v>0</v>
      </c>
      <c r="W46" t="b">
        <f t="shared" si="5"/>
        <v>0</v>
      </c>
    </row>
    <row r="47" spans="2:23" x14ac:dyDescent="0.25">
      <c r="B47">
        <v>42</v>
      </c>
      <c r="R47">
        <f t="shared" si="6"/>
        <v>0</v>
      </c>
      <c r="S47">
        <f t="shared" si="8"/>
        <v>0</v>
      </c>
      <c r="T47" t="b">
        <f t="shared" si="2"/>
        <v>0</v>
      </c>
      <c r="U47" t="e">
        <f t="shared" si="7"/>
        <v>#N/A</v>
      </c>
      <c r="V47" t="b">
        <f t="shared" si="4"/>
        <v>0</v>
      </c>
      <c r="W47" t="b">
        <f t="shared" si="5"/>
        <v>0</v>
      </c>
    </row>
    <row r="48" spans="2:23" x14ac:dyDescent="0.25">
      <c r="B48">
        <v>43</v>
      </c>
      <c r="R48">
        <f t="shared" si="6"/>
        <v>0</v>
      </c>
      <c r="S48">
        <f t="shared" si="8"/>
        <v>0</v>
      </c>
      <c r="T48" t="b">
        <f t="shared" si="2"/>
        <v>0</v>
      </c>
      <c r="U48" t="e">
        <f t="shared" si="7"/>
        <v>#N/A</v>
      </c>
      <c r="V48" t="b">
        <f t="shared" si="4"/>
        <v>0</v>
      </c>
      <c r="W48" t="b">
        <f t="shared" si="5"/>
        <v>0</v>
      </c>
    </row>
    <row r="49" spans="2:23" x14ac:dyDescent="0.25">
      <c r="B49">
        <v>44</v>
      </c>
      <c r="R49">
        <f t="shared" si="6"/>
        <v>0</v>
      </c>
      <c r="S49">
        <f t="shared" si="8"/>
        <v>0</v>
      </c>
      <c r="T49" t="b">
        <f t="shared" si="2"/>
        <v>0</v>
      </c>
      <c r="U49" t="e">
        <f t="shared" si="7"/>
        <v>#N/A</v>
      </c>
      <c r="V49" t="b">
        <f t="shared" si="4"/>
        <v>0</v>
      </c>
      <c r="W49" t="b">
        <f t="shared" si="5"/>
        <v>0</v>
      </c>
    </row>
    <row r="50" spans="2:23" x14ac:dyDescent="0.25">
      <c r="B50">
        <v>45</v>
      </c>
      <c r="R50">
        <f t="shared" si="6"/>
        <v>0</v>
      </c>
      <c r="S50">
        <f t="shared" si="8"/>
        <v>0</v>
      </c>
      <c r="T50" t="b">
        <f t="shared" si="2"/>
        <v>0</v>
      </c>
      <c r="U50" t="e">
        <f t="shared" si="7"/>
        <v>#N/A</v>
      </c>
      <c r="V50" t="b">
        <f t="shared" si="4"/>
        <v>0</v>
      </c>
      <c r="W50" t="b">
        <f t="shared" si="5"/>
        <v>0</v>
      </c>
    </row>
    <row r="51" spans="2:23" x14ac:dyDescent="0.25">
      <c r="B51">
        <v>46</v>
      </c>
      <c r="R51">
        <f t="shared" si="6"/>
        <v>0</v>
      </c>
      <c r="S51">
        <f t="shared" si="8"/>
        <v>0</v>
      </c>
      <c r="T51" t="b">
        <f t="shared" si="2"/>
        <v>0</v>
      </c>
      <c r="U51" t="e">
        <f t="shared" si="7"/>
        <v>#N/A</v>
      </c>
      <c r="V51" t="b">
        <f t="shared" si="4"/>
        <v>0</v>
      </c>
      <c r="W51" t="b">
        <f t="shared" si="5"/>
        <v>0</v>
      </c>
    </row>
    <row r="52" spans="2:23" x14ac:dyDescent="0.25">
      <c r="B52">
        <v>47</v>
      </c>
      <c r="R52">
        <f t="shared" si="6"/>
        <v>0</v>
      </c>
      <c r="S52">
        <f t="shared" si="8"/>
        <v>0</v>
      </c>
      <c r="T52" t="b">
        <f t="shared" si="2"/>
        <v>0</v>
      </c>
      <c r="U52" t="e">
        <f t="shared" si="7"/>
        <v>#N/A</v>
      </c>
      <c r="V52" t="b">
        <f t="shared" si="4"/>
        <v>0</v>
      </c>
      <c r="W52" t="b">
        <f t="shared" si="5"/>
        <v>0</v>
      </c>
    </row>
    <row r="53" spans="2:23" x14ac:dyDescent="0.25">
      <c r="B53">
        <v>48</v>
      </c>
      <c r="R53">
        <f t="shared" si="6"/>
        <v>0</v>
      </c>
      <c r="S53">
        <f t="shared" si="8"/>
        <v>0</v>
      </c>
      <c r="T53" t="b">
        <f t="shared" si="2"/>
        <v>0</v>
      </c>
      <c r="U53" t="e">
        <f t="shared" si="7"/>
        <v>#N/A</v>
      </c>
      <c r="V53" t="b">
        <f t="shared" si="4"/>
        <v>0</v>
      </c>
      <c r="W53" t="b">
        <f t="shared" si="5"/>
        <v>0</v>
      </c>
    </row>
    <row r="54" spans="2:23" x14ac:dyDescent="0.25">
      <c r="B54">
        <v>49</v>
      </c>
      <c r="R54">
        <f t="shared" si="6"/>
        <v>0</v>
      </c>
      <c r="S54">
        <f t="shared" si="8"/>
        <v>0</v>
      </c>
      <c r="T54" t="b">
        <f t="shared" si="2"/>
        <v>0</v>
      </c>
      <c r="U54" t="e">
        <f t="shared" si="7"/>
        <v>#N/A</v>
      </c>
      <c r="V54" t="b">
        <f t="shared" si="4"/>
        <v>0</v>
      </c>
      <c r="W54" t="b">
        <f t="shared" si="5"/>
        <v>0</v>
      </c>
    </row>
    <row r="55" spans="2:23" x14ac:dyDescent="0.25">
      <c r="B55">
        <v>50</v>
      </c>
      <c r="R55">
        <f t="shared" si="6"/>
        <v>0</v>
      </c>
      <c r="S55">
        <f t="shared" si="8"/>
        <v>0</v>
      </c>
      <c r="T55" t="b">
        <f t="shared" si="2"/>
        <v>0</v>
      </c>
      <c r="U55" t="e">
        <f t="shared" si="7"/>
        <v>#N/A</v>
      </c>
      <c r="V55" t="b">
        <f t="shared" si="4"/>
        <v>0</v>
      </c>
      <c r="W55" t="b">
        <f t="shared" si="5"/>
        <v>0</v>
      </c>
    </row>
    <row r="56" spans="2:23" x14ac:dyDescent="0.25">
      <c r="B56">
        <v>51</v>
      </c>
      <c r="R56">
        <f t="shared" si="6"/>
        <v>0</v>
      </c>
      <c r="S56">
        <f t="shared" si="8"/>
        <v>0</v>
      </c>
      <c r="T56" t="b">
        <f t="shared" si="2"/>
        <v>0</v>
      </c>
      <c r="U56" t="e">
        <f t="shared" si="7"/>
        <v>#N/A</v>
      </c>
      <c r="V56" t="b">
        <f t="shared" si="4"/>
        <v>0</v>
      </c>
      <c r="W56" t="b">
        <f t="shared" si="5"/>
        <v>0</v>
      </c>
    </row>
    <row r="57" spans="2:23" x14ac:dyDescent="0.25">
      <c r="B57">
        <v>52</v>
      </c>
      <c r="R57">
        <f t="shared" si="6"/>
        <v>0</v>
      </c>
      <c r="S57">
        <f t="shared" si="8"/>
        <v>0</v>
      </c>
      <c r="T57" t="b">
        <f t="shared" si="2"/>
        <v>0</v>
      </c>
      <c r="U57" t="e">
        <f t="shared" si="7"/>
        <v>#N/A</v>
      </c>
      <c r="V57" t="b">
        <f t="shared" si="4"/>
        <v>0</v>
      </c>
      <c r="W57" t="b">
        <f t="shared" si="5"/>
        <v>0</v>
      </c>
    </row>
    <row r="58" spans="2:23" x14ac:dyDescent="0.25">
      <c r="B58">
        <v>53</v>
      </c>
      <c r="R58">
        <f t="shared" si="6"/>
        <v>0</v>
      </c>
      <c r="S58">
        <f t="shared" si="8"/>
        <v>0</v>
      </c>
      <c r="T58" t="b">
        <f t="shared" si="2"/>
        <v>0</v>
      </c>
      <c r="U58" t="e">
        <f t="shared" si="7"/>
        <v>#N/A</v>
      </c>
      <c r="V58" t="b">
        <f t="shared" si="4"/>
        <v>0</v>
      </c>
      <c r="W58" t="b">
        <f t="shared" si="5"/>
        <v>0</v>
      </c>
    </row>
    <row r="59" spans="2:23" x14ac:dyDescent="0.25">
      <c r="B59">
        <v>54</v>
      </c>
      <c r="R59">
        <f t="shared" si="6"/>
        <v>0</v>
      </c>
      <c r="S59">
        <f t="shared" si="8"/>
        <v>0</v>
      </c>
      <c r="T59" t="b">
        <f t="shared" si="2"/>
        <v>0</v>
      </c>
      <c r="U59" t="e">
        <f t="shared" si="7"/>
        <v>#N/A</v>
      </c>
      <c r="V59" t="b">
        <f t="shared" si="4"/>
        <v>0</v>
      </c>
      <c r="W59" t="b">
        <f t="shared" si="5"/>
        <v>0</v>
      </c>
    </row>
    <row r="60" spans="2:23" x14ac:dyDescent="0.25">
      <c r="B60">
        <v>55</v>
      </c>
      <c r="R60">
        <f t="shared" si="6"/>
        <v>0</v>
      </c>
      <c r="S60">
        <f t="shared" si="8"/>
        <v>0</v>
      </c>
      <c r="T60" t="b">
        <f t="shared" si="2"/>
        <v>0</v>
      </c>
      <c r="U60" t="e">
        <f t="shared" si="7"/>
        <v>#N/A</v>
      </c>
      <c r="V60" t="b">
        <f t="shared" si="4"/>
        <v>0</v>
      </c>
      <c r="W60" t="b">
        <f t="shared" si="5"/>
        <v>0</v>
      </c>
    </row>
    <row r="61" spans="2:23" x14ac:dyDescent="0.25">
      <c r="B61">
        <v>56</v>
      </c>
      <c r="R61">
        <f t="shared" si="6"/>
        <v>0</v>
      </c>
      <c r="S61">
        <f t="shared" si="8"/>
        <v>0</v>
      </c>
      <c r="T61" t="b">
        <f t="shared" si="2"/>
        <v>0</v>
      </c>
      <c r="U61" t="e">
        <f t="shared" si="7"/>
        <v>#N/A</v>
      </c>
      <c r="V61" t="b">
        <f t="shared" si="4"/>
        <v>0</v>
      </c>
      <c r="W61" t="b">
        <f t="shared" si="5"/>
        <v>0</v>
      </c>
    </row>
    <row r="62" spans="2:23" x14ac:dyDescent="0.25">
      <c r="B62">
        <v>57</v>
      </c>
      <c r="R62">
        <f t="shared" si="6"/>
        <v>0</v>
      </c>
      <c r="S62">
        <f t="shared" si="8"/>
        <v>0</v>
      </c>
      <c r="T62" t="b">
        <f t="shared" si="2"/>
        <v>0</v>
      </c>
      <c r="U62" t="e">
        <f t="shared" si="7"/>
        <v>#N/A</v>
      </c>
      <c r="V62" t="b">
        <f t="shared" si="4"/>
        <v>0</v>
      </c>
      <c r="W62" t="b">
        <f t="shared" si="5"/>
        <v>0</v>
      </c>
    </row>
    <row r="63" spans="2:23" x14ac:dyDescent="0.25">
      <c r="B63">
        <v>58</v>
      </c>
      <c r="R63">
        <f t="shared" si="6"/>
        <v>0</v>
      </c>
      <c r="S63">
        <f t="shared" si="8"/>
        <v>0</v>
      </c>
      <c r="T63" t="b">
        <f t="shared" si="2"/>
        <v>0</v>
      </c>
      <c r="U63" t="e">
        <f t="shared" si="7"/>
        <v>#N/A</v>
      </c>
      <c r="V63" t="b">
        <f t="shared" si="4"/>
        <v>0</v>
      </c>
      <c r="W63" t="b">
        <f t="shared" si="5"/>
        <v>0</v>
      </c>
    </row>
    <row r="64" spans="2:23" x14ac:dyDescent="0.25">
      <c r="B64">
        <v>59</v>
      </c>
      <c r="R64">
        <f t="shared" si="6"/>
        <v>0</v>
      </c>
      <c r="S64">
        <f t="shared" si="8"/>
        <v>0</v>
      </c>
      <c r="T64" t="b">
        <f t="shared" si="2"/>
        <v>0</v>
      </c>
      <c r="U64" t="e">
        <f t="shared" si="7"/>
        <v>#N/A</v>
      </c>
      <c r="V64" t="b">
        <f t="shared" si="4"/>
        <v>0</v>
      </c>
      <c r="W64" t="b">
        <f t="shared" si="5"/>
        <v>0</v>
      </c>
    </row>
    <row r="65" spans="2:23" x14ac:dyDescent="0.25">
      <c r="B65">
        <v>60</v>
      </c>
      <c r="R65">
        <f t="shared" si="6"/>
        <v>0</v>
      </c>
      <c r="S65">
        <f t="shared" si="8"/>
        <v>0</v>
      </c>
      <c r="T65" t="b">
        <f t="shared" si="2"/>
        <v>0</v>
      </c>
      <c r="U65" t="e">
        <f t="shared" si="7"/>
        <v>#N/A</v>
      </c>
      <c r="V65" t="b">
        <f t="shared" si="4"/>
        <v>0</v>
      </c>
      <c r="W65" t="b">
        <f t="shared" si="5"/>
        <v>0</v>
      </c>
    </row>
    <row r="66" spans="2:23" x14ac:dyDescent="0.25">
      <c r="B66">
        <v>61</v>
      </c>
      <c r="R66">
        <f t="shared" si="6"/>
        <v>0</v>
      </c>
      <c r="S66">
        <f t="shared" si="8"/>
        <v>0</v>
      </c>
      <c r="T66" t="b">
        <f t="shared" si="2"/>
        <v>0</v>
      </c>
      <c r="U66" t="e">
        <f t="shared" si="7"/>
        <v>#N/A</v>
      </c>
      <c r="V66" t="b">
        <f t="shared" si="4"/>
        <v>0</v>
      </c>
      <c r="W66" t="b">
        <f t="shared" si="5"/>
        <v>0</v>
      </c>
    </row>
    <row r="67" spans="2:23" x14ac:dyDescent="0.25">
      <c r="B67">
        <v>62</v>
      </c>
      <c r="R67">
        <f t="shared" si="6"/>
        <v>0</v>
      </c>
      <c r="S67">
        <f t="shared" si="8"/>
        <v>0</v>
      </c>
      <c r="T67" t="b">
        <f t="shared" si="2"/>
        <v>0</v>
      </c>
      <c r="U67" t="e">
        <f t="shared" si="7"/>
        <v>#N/A</v>
      </c>
      <c r="V67" t="b">
        <f t="shared" si="4"/>
        <v>0</v>
      </c>
      <c r="W67" t="b">
        <f t="shared" si="5"/>
        <v>0</v>
      </c>
    </row>
    <row r="68" spans="2:23" x14ac:dyDescent="0.25">
      <c r="B68">
        <v>63</v>
      </c>
      <c r="R68">
        <f t="shared" si="6"/>
        <v>0</v>
      </c>
      <c r="S68">
        <f t="shared" si="8"/>
        <v>0</v>
      </c>
      <c r="T68" t="b">
        <f t="shared" si="2"/>
        <v>0</v>
      </c>
      <c r="U68" t="e">
        <f t="shared" si="7"/>
        <v>#N/A</v>
      </c>
      <c r="V68" t="b">
        <f t="shared" si="4"/>
        <v>0</v>
      </c>
      <c r="W68" t="b">
        <f t="shared" si="5"/>
        <v>0</v>
      </c>
    </row>
    <row r="69" spans="2:23" x14ac:dyDescent="0.25">
      <c r="B69">
        <v>64</v>
      </c>
      <c r="R69">
        <f t="shared" si="6"/>
        <v>0</v>
      </c>
      <c r="S69">
        <f t="shared" si="8"/>
        <v>0</v>
      </c>
      <c r="T69" t="b">
        <f t="shared" si="2"/>
        <v>0</v>
      </c>
      <c r="U69" t="e">
        <f t="shared" si="7"/>
        <v>#N/A</v>
      </c>
      <c r="V69" t="b">
        <f t="shared" si="4"/>
        <v>0</v>
      </c>
      <c r="W69" t="b">
        <f t="shared" si="5"/>
        <v>0</v>
      </c>
    </row>
    <row r="70" spans="2:23" x14ac:dyDescent="0.25">
      <c r="B70">
        <v>65</v>
      </c>
      <c r="R70">
        <f t="shared" ref="R70:R105" si="9">D70-C70</f>
        <v>0</v>
      </c>
      <c r="S70">
        <f t="shared" si="8"/>
        <v>0</v>
      </c>
      <c r="T70" t="b">
        <f t="shared" si="2"/>
        <v>0</v>
      </c>
      <c r="U70" t="e">
        <f t="shared" ref="U70:U101" si="10">_xlfn.RANK.AVG(T70,T$6:T$105,1)</f>
        <v>#N/A</v>
      </c>
      <c r="V70" t="b">
        <f t="shared" si="4"/>
        <v>0</v>
      </c>
      <c r="W70" t="b">
        <f t="shared" si="5"/>
        <v>0</v>
      </c>
    </row>
    <row r="71" spans="2:23" x14ac:dyDescent="0.25">
      <c r="B71">
        <v>66</v>
      </c>
      <c r="R71">
        <f t="shared" si="9"/>
        <v>0</v>
      </c>
      <c r="S71">
        <f t="shared" si="8"/>
        <v>0</v>
      </c>
      <c r="T71" t="b">
        <f t="shared" ref="T71:T105" si="11">IF(S71&gt;0,S71,FALSE)</f>
        <v>0</v>
      </c>
      <c r="U71" t="e">
        <f t="shared" si="10"/>
        <v>#N/A</v>
      </c>
      <c r="V71" t="b">
        <f t="shared" si="4"/>
        <v>0</v>
      </c>
      <c r="W71" t="b">
        <f t="shared" si="5"/>
        <v>0</v>
      </c>
    </row>
    <row r="72" spans="2:23" x14ac:dyDescent="0.25">
      <c r="B72">
        <v>67</v>
      </c>
      <c r="R72">
        <f t="shared" si="9"/>
        <v>0</v>
      </c>
      <c r="S72">
        <f t="shared" si="8"/>
        <v>0</v>
      </c>
      <c r="T72" t="b">
        <f t="shared" si="11"/>
        <v>0</v>
      </c>
      <c r="U72" t="e">
        <f t="shared" si="10"/>
        <v>#N/A</v>
      </c>
      <c r="V72" t="b">
        <f t="shared" ref="V72:V105" si="12">IF(R72&gt;0,U72,FALSE)</f>
        <v>0</v>
      </c>
      <c r="W72" t="b">
        <f t="shared" ref="W72:W105" si="13">IF(R72&lt;0,U72,FALSE)</f>
        <v>0</v>
      </c>
    </row>
    <row r="73" spans="2:23" x14ac:dyDescent="0.25">
      <c r="B73">
        <v>68</v>
      </c>
      <c r="R73">
        <f t="shared" si="9"/>
        <v>0</v>
      </c>
      <c r="S73">
        <f t="shared" si="8"/>
        <v>0</v>
      </c>
      <c r="T73" t="b">
        <f t="shared" si="11"/>
        <v>0</v>
      </c>
      <c r="U73" t="e">
        <f t="shared" si="10"/>
        <v>#N/A</v>
      </c>
      <c r="V73" t="b">
        <f t="shared" si="12"/>
        <v>0</v>
      </c>
      <c r="W73" t="b">
        <f t="shared" si="13"/>
        <v>0</v>
      </c>
    </row>
    <row r="74" spans="2:23" x14ac:dyDescent="0.25">
      <c r="B74">
        <v>69</v>
      </c>
      <c r="R74">
        <f t="shared" si="9"/>
        <v>0</v>
      </c>
      <c r="S74">
        <f t="shared" si="8"/>
        <v>0</v>
      </c>
      <c r="T74" t="b">
        <f t="shared" si="11"/>
        <v>0</v>
      </c>
      <c r="U74" t="e">
        <f t="shared" si="10"/>
        <v>#N/A</v>
      </c>
      <c r="V74" t="b">
        <f t="shared" si="12"/>
        <v>0</v>
      </c>
      <c r="W74" t="b">
        <f t="shared" si="13"/>
        <v>0</v>
      </c>
    </row>
    <row r="75" spans="2:23" x14ac:dyDescent="0.25">
      <c r="B75">
        <v>70</v>
      </c>
      <c r="R75">
        <f t="shared" si="9"/>
        <v>0</v>
      </c>
      <c r="S75">
        <f t="shared" si="8"/>
        <v>0</v>
      </c>
      <c r="T75" t="b">
        <f t="shared" si="11"/>
        <v>0</v>
      </c>
      <c r="U75" t="e">
        <f t="shared" si="10"/>
        <v>#N/A</v>
      </c>
      <c r="V75" t="b">
        <f t="shared" si="12"/>
        <v>0</v>
      </c>
      <c r="W75" t="b">
        <f t="shared" si="13"/>
        <v>0</v>
      </c>
    </row>
    <row r="76" spans="2:23" x14ac:dyDescent="0.25">
      <c r="B76">
        <v>71</v>
      </c>
      <c r="R76">
        <f t="shared" si="9"/>
        <v>0</v>
      </c>
      <c r="S76">
        <f t="shared" si="8"/>
        <v>0</v>
      </c>
      <c r="T76" t="b">
        <f t="shared" si="11"/>
        <v>0</v>
      </c>
      <c r="U76" t="e">
        <f t="shared" si="10"/>
        <v>#N/A</v>
      </c>
      <c r="V76" t="b">
        <f t="shared" si="12"/>
        <v>0</v>
      </c>
      <c r="W76" t="b">
        <f t="shared" si="13"/>
        <v>0</v>
      </c>
    </row>
    <row r="77" spans="2:23" x14ac:dyDescent="0.25">
      <c r="B77">
        <v>72</v>
      </c>
      <c r="R77">
        <f t="shared" si="9"/>
        <v>0</v>
      </c>
      <c r="S77">
        <f t="shared" si="8"/>
        <v>0</v>
      </c>
      <c r="T77" t="b">
        <f t="shared" si="11"/>
        <v>0</v>
      </c>
      <c r="U77" t="e">
        <f t="shared" si="10"/>
        <v>#N/A</v>
      </c>
      <c r="V77" t="b">
        <f t="shared" si="12"/>
        <v>0</v>
      </c>
      <c r="W77" t="b">
        <f t="shared" si="13"/>
        <v>0</v>
      </c>
    </row>
    <row r="78" spans="2:23" x14ac:dyDescent="0.25">
      <c r="B78">
        <v>73</v>
      </c>
      <c r="R78">
        <f t="shared" si="9"/>
        <v>0</v>
      </c>
      <c r="S78">
        <f t="shared" si="8"/>
        <v>0</v>
      </c>
      <c r="T78" t="b">
        <f t="shared" si="11"/>
        <v>0</v>
      </c>
      <c r="U78" t="e">
        <f t="shared" si="10"/>
        <v>#N/A</v>
      </c>
      <c r="V78" t="b">
        <f t="shared" si="12"/>
        <v>0</v>
      </c>
      <c r="W78" t="b">
        <f t="shared" si="13"/>
        <v>0</v>
      </c>
    </row>
    <row r="79" spans="2:23" x14ac:dyDescent="0.25">
      <c r="B79">
        <v>74</v>
      </c>
      <c r="R79">
        <f t="shared" si="9"/>
        <v>0</v>
      </c>
      <c r="S79">
        <f t="shared" si="8"/>
        <v>0</v>
      </c>
      <c r="T79" t="b">
        <f t="shared" si="11"/>
        <v>0</v>
      </c>
      <c r="U79" t="e">
        <f t="shared" si="10"/>
        <v>#N/A</v>
      </c>
      <c r="V79" t="b">
        <f t="shared" si="12"/>
        <v>0</v>
      </c>
      <c r="W79" t="b">
        <f t="shared" si="13"/>
        <v>0</v>
      </c>
    </row>
    <row r="80" spans="2:23" x14ac:dyDescent="0.25">
      <c r="B80">
        <v>75</v>
      </c>
      <c r="R80">
        <f t="shared" si="9"/>
        <v>0</v>
      </c>
      <c r="S80">
        <f t="shared" si="8"/>
        <v>0</v>
      </c>
      <c r="T80" t="b">
        <f t="shared" si="11"/>
        <v>0</v>
      </c>
      <c r="U80" t="e">
        <f t="shared" si="10"/>
        <v>#N/A</v>
      </c>
      <c r="V80" t="b">
        <f t="shared" si="12"/>
        <v>0</v>
      </c>
      <c r="W80" t="b">
        <f t="shared" si="13"/>
        <v>0</v>
      </c>
    </row>
    <row r="81" spans="2:23" x14ac:dyDescent="0.25">
      <c r="B81">
        <v>76</v>
      </c>
      <c r="R81">
        <f t="shared" si="9"/>
        <v>0</v>
      </c>
      <c r="S81">
        <f t="shared" si="8"/>
        <v>0</v>
      </c>
      <c r="T81" t="b">
        <f t="shared" si="11"/>
        <v>0</v>
      </c>
      <c r="U81" t="e">
        <f t="shared" si="10"/>
        <v>#N/A</v>
      </c>
      <c r="V81" t="b">
        <f t="shared" si="12"/>
        <v>0</v>
      </c>
      <c r="W81" t="b">
        <f t="shared" si="13"/>
        <v>0</v>
      </c>
    </row>
    <row r="82" spans="2:23" x14ac:dyDescent="0.25">
      <c r="B82">
        <v>77</v>
      </c>
      <c r="R82">
        <f t="shared" si="9"/>
        <v>0</v>
      </c>
      <c r="S82">
        <f t="shared" si="8"/>
        <v>0</v>
      </c>
      <c r="T82" t="b">
        <f t="shared" si="11"/>
        <v>0</v>
      </c>
      <c r="U82" t="e">
        <f t="shared" si="10"/>
        <v>#N/A</v>
      </c>
      <c r="V82" t="b">
        <f t="shared" si="12"/>
        <v>0</v>
      </c>
      <c r="W82" t="b">
        <f t="shared" si="13"/>
        <v>0</v>
      </c>
    </row>
    <row r="83" spans="2:23" x14ac:dyDescent="0.25">
      <c r="B83">
        <v>78</v>
      </c>
      <c r="R83">
        <f t="shared" si="9"/>
        <v>0</v>
      </c>
      <c r="S83">
        <f t="shared" si="8"/>
        <v>0</v>
      </c>
      <c r="T83" t="b">
        <f t="shared" si="11"/>
        <v>0</v>
      </c>
      <c r="U83" t="e">
        <f t="shared" si="10"/>
        <v>#N/A</v>
      </c>
      <c r="V83" t="b">
        <f t="shared" si="12"/>
        <v>0</v>
      </c>
      <c r="W83" t="b">
        <f t="shared" si="13"/>
        <v>0</v>
      </c>
    </row>
    <row r="84" spans="2:23" x14ac:dyDescent="0.25">
      <c r="B84">
        <v>79</v>
      </c>
      <c r="R84">
        <f t="shared" si="9"/>
        <v>0</v>
      </c>
      <c r="S84">
        <f t="shared" si="8"/>
        <v>0</v>
      </c>
      <c r="T84" t="b">
        <f t="shared" si="11"/>
        <v>0</v>
      </c>
      <c r="U84" t="e">
        <f t="shared" si="10"/>
        <v>#N/A</v>
      </c>
      <c r="V84" t="b">
        <f t="shared" si="12"/>
        <v>0</v>
      </c>
      <c r="W84" t="b">
        <f t="shared" si="13"/>
        <v>0</v>
      </c>
    </row>
    <row r="85" spans="2:23" x14ac:dyDescent="0.25">
      <c r="B85">
        <v>80</v>
      </c>
      <c r="R85">
        <f t="shared" si="9"/>
        <v>0</v>
      </c>
      <c r="S85">
        <f t="shared" si="8"/>
        <v>0</v>
      </c>
      <c r="T85" t="b">
        <f t="shared" si="11"/>
        <v>0</v>
      </c>
      <c r="U85" t="e">
        <f t="shared" si="10"/>
        <v>#N/A</v>
      </c>
      <c r="V85" t="b">
        <f t="shared" si="12"/>
        <v>0</v>
      </c>
      <c r="W85" t="b">
        <f t="shared" si="13"/>
        <v>0</v>
      </c>
    </row>
    <row r="86" spans="2:23" x14ac:dyDescent="0.25">
      <c r="B86">
        <v>81</v>
      </c>
      <c r="R86">
        <f t="shared" si="9"/>
        <v>0</v>
      </c>
      <c r="S86">
        <f t="shared" si="8"/>
        <v>0</v>
      </c>
      <c r="T86" t="b">
        <f t="shared" si="11"/>
        <v>0</v>
      </c>
      <c r="U86" t="e">
        <f t="shared" si="10"/>
        <v>#N/A</v>
      </c>
      <c r="V86" t="b">
        <f t="shared" si="12"/>
        <v>0</v>
      </c>
      <c r="W86" t="b">
        <f t="shared" si="13"/>
        <v>0</v>
      </c>
    </row>
    <row r="87" spans="2:23" x14ac:dyDescent="0.25">
      <c r="B87">
        <v>82</v>
      </c>
      <c r="R87">
        <f t="shared" si="9"/>
        <v>0</v>
      </c>
      <c r="S87">
        <f t="shared" si="8"/>
        <v>0</v>
      </c>
      <c r="T87" t="b">
        <f t="shared" si="11"/>
        <v>0</v>
      </c>
      <c r="U87" t="e">
        <f t="shared" si="10"/>
        <v>#N/A</v>
      </c>
      <c r="V87" t="b">
        <f t="shared" si="12"/>
        <v>0</v>
      </c>
      <c r="W87" t="b">
        <f t="shared" si="13"/>
        <v>0</v>
      </c>
    </row>
    <row r="88" spans="2:23" x14ac:dyDescent="0.25">
      <c r="B88">
        <v>83</v>
      </c>
      <c r="R88">
        <f t="shared" si="9"/>
        <v>0</v>
      </c>
      <c r="S88">
        <f t="shared" si="8"/>
        <v>0</v>
      </c>
      <c r="T88" t="b">
        <f t="shared" si="11"/>
        <v>0</v>
      </c>
      <c r="U88" t="e">
        <f t="shared" si="10"/>
        <v>#N/A</v>
      </c>
      <c r="V88" t="b">
        <f t="shared" si="12"/>
        <v>0</v>
      </c>
      <c r="W88" t="b">
        <f t="shared" si="13"/>
        <v>0</v>
      </c>
    </row>
    <row r="89" spans="2:23" x14ac:dyDescent="0.25">
      <c r="B89">
        <v>84</v>
      </c>
      <c r="R89">
        <f t="shared" si="9"/>
        <v>0</v>
      </c>
      <c r="S89">
        <f t="shared" si="8"/>
        <v>0</v>
      </c>
      <c r="T89" t="b">
        <f t="shared" si="11"/>
        <v>0</v>
      </c>
      <c r="U89" t="e">
        <f t="shared" si="10"/>
        <v>#N/A</v>
      </c>
      <c r="V89" t="b">
        <f t="shared" si="12"/>
        <v>0</v>
      </c>
      <c r="W89" t="b">
        <f t="shared" si="13"/>
        <v>0</v>
      </c>
    </row>
    <row r="90" spans="2:23" x14ac:dyDescent="0.25">
      <c r="B90">
        <v>85</v>
      </c>
      <c r="R90">
        <f t="shared" si="9"/>
        <v>0</v>
      </c>
      <c r="S90">
        <f t="shared" si="8"/>
        <v>0</v>
      </c>
      <c r="T90" t="b">
        <f t="shared" si="11"/>
        <v>0</v>
      </c>
      <c r="U90" t="e">
        <f t="shared" si="10"/>
        <v>#N/A</v>
      </c>
      <c r="V90" t="b">
        <f t="shared" si="12"/>
        <v>0</v>
      </c>
      <c r="W90" t="b">
        <f t="shared" si="13"/>
        <v>0</v>
      </c>
    </row>
    <row r="91" spans="2:23" x14ac:dyDescent="0.25">
      <c r="B91">
        <v>86</v>
      </c>
      <c r="R91">
        <f t="shared" si="9"/>
        <v>0</v>
      </c>
      <c r="S91">
        <f t="shared" si="8"/>
        <v>0</v>
      </c>
      <c r="T91" t="b">
        <f t="shared" si="11"/>
        <v>0</v>
      </c>
      <c r="U91" t="e">
        <f t="shared" si="10"/>
        <v>#N/A</v>
      </c>
      <c r="V91" t="b">
        <f t="shared" si="12"/>
        <v>0</v>
      </c>
      <c r="W91" t="b">
        <f t="shared" si="13"/>
        <v>0</v>
      </c>
    </row>
    <row r="92" spans="2:23" x14ac:dyDescent="0.25">
      <c r="B92">
        <v>87</v>
      </c>
      <c r="R92">
        <f t="shared" si="9"/>
        <v>0</v>
      </c>
      <c r="S92">
        <f t="shared" si="8"/>
        <v>0</v>
      </c>
      <c r="T92" t="b">
        <f t="shared" si="11"/>
        <v>0</v>
      </c>
      <c r="U92" t="e">
        <f t="shared" si="10"/>
        <v>#N/A</v>
      </c>
      <c r="V92" t="b">
        <f t="shared" si="12"/>
        <v>0</v>
      </c>
      <c r="W92" t="b">
        <f t="shared" si="13"/>
        <v>0</v>
      </c>
    </row>
    <row r="93" spans="2:23" x14ac:dyDescent="0.25">
      <c r="B93">
        <v>88</v>
      </c>
      <c r="R93">
        <f t="shared" si="9"/>
        <v>0</v>
      </c>
      <c r="S93">
        <f t="shared" si="8"/>
        <v>0</v>
      </c>
      <c r="T93" t="b">
        <f t="shared" si="11"/>
        <v>0</v>
      </c>
      <c r="U93" t="e">
        <f t="shared" si="10"/>
        <v>#N/A</v>
      </c>
      <c r="V93" t="b">
        <f t="shared" si="12"/>
        <v>0</v>
      </c>
      <c r="W93" t="b">
        <f t="shared" si="13"/>
        <v>0</v>
      </c>
    </row>
    <row r="94" spans="2:23" x14ac:dyDescent="0.25">
      <c r="B94">
        <v>89</v>
      </c>
      <c r="R94">
        <f t="shared" si="9"/>
        <v>0</v>
      </c>
      <c r="S94">
        <f t="shared" si="8"/>
        <v>0</v>
      </c>
      <c r="T94" t="b">
        <f t="shared" si="11"/>
        <v>0</v>
      </c>
      <c r="U94" t="e">
        <f t="shared" si="10"/>
        <v>#N/A</v>
      </c>
      <c r="V94" t="b">
        <f t="shared" si="12"/>
        <v>0</v>
      </c>
      <c r="W94" t="b">
        <f t="shared" si="13"/>
        <v>0</v>
      </c>
    </row>
    <row r="95" spans="2:23" x14ac:dyDescent="0.25">
      <c r="B95">
        <v>90</v>
      </c>
      <c r="R95">
        <f t="shared" si="9"/>
        <v>0</v>
      </c>
      <c r="S95">
        <f t="shared" si="8"/>
        <v>0</v>
      </c>
      <c r="T95" t="b">
        <f t="shared" si="11"/>
        <v>0</v>
      </c>
      <c r="U95" t="e">
        <f t="shared" si="10"/>
        <v>#N/A</v>
      </c>
      <c r="V95" t="b">
        <f t="shared" si="12"/>
        <v>0</v>
      </c>
      <c r="W95" t="b">
        <f t="shared" si="13"/>
        <v>0</v>
      </c>
    </row>
    <row r="96" spans="2:23" x14ac:dyDescent="0.25">
      <c r="B96">
        <v>91</v>
      </c>
      <c r="R96">
        <f t="shared" si="9"/>
        <v>0</v>
      </c>
      <c r="S96">
        <f t="shared" si="8"/>
        <v>0</v>
      </c>
      <c r="T96" t="b">
        <f t="shared" si="11"/>
        <v>0</v>
      </c>
      <c r="U96" t="e">
        <f t="shared" si="10"/>
        <v>#N/A</v>
      </c>
      <c r="V96" t="b">
        <f t="shared" si="12"/>
        <v>0</v>
      </c>
      <c r="W96" t="b">
        <f t="shared" si="13"/>
        <v>0</v>
      </c>
    </row>
    <row r="97" spans="2:23" x14ac:dyDescent="0.25">
      <c r="B97">
        <v>92</v>
      </c>
      <c r="R97">
        <f t="shared" si="9"/>
        <v>0</v>
      </c>
      <c r="S97">
        <f t="shared" si="8"/>
        <v>0</v>
      </c>
      <c r="T97" t="b">
        <f t="shared" si="11"/>
        <v>0</v>
      </c>
      <c r="U97" t="e">
        <f t="shared" si="10"/>
        <v>#N/A</v>
      </c>
      <c r="V97" t="b">
        <f t="shared" si="12"/>
        <v>0</v>
      </c>
      <c r="W97" t="b">
        <f t="shared" si="13"/>
        <v>0</v>
      </c>
    </row>
    <row r="98" spans="2:23" x14ac:dyDescent="0.25">
      <c r="B98">
        <v>93</v>
      </c>
      <c r="R98">
        <f t="shared" si="9"/>
        <v>0</v>
      </c>
      <c r="S98">
        <f t="shared" si="8"/>
        <v>0</v>
      </c>
      <c r="T98" t="b">
        <f t="shared" si="11"/>
        <v>0</v>
      </c>
      <c r="U98" t="e">
        <f t="shared" si="10"/>
        <v>#N/A</v>
      </c>
      <c r="V98" t="b">
        <f t="shared" si="12"/>
        <v>0</v>
      </c>
      <c r="W98" t="b">
        <f t="shared" si="13"/>
        <v>0</v>
      </c>
    </row>
    <row r="99" spans="2:23" x14ac:dyDescent="0.25">
      <c r="B99">
        <v>94</v>
      </c>
      <c r="R99">
        <f t="shared" si="9"/>
        <v>0</v>
      </c>
      <c r="S99">
        <f t="shared" si="8"/>
        <v>0</v>
      </c>
      <c r="T99" t="b">
        <f t="shared" si="11"/>
        <v>0</v>
      </c>
      <c r="U99" t="e">
        <f t="shared" si="10"/>
        <v>#N/A</v>
      </c>
      <c r="V99" t="b">
        <f t="shared" si="12"/>
        <v>0</v>
      </c>
      <c r="W99" t="b">
        <f t="shared" si="13"/>
        <v>0</v>
      </c>
    </row>
    <row r="100" spans="2:23" x14ac:dyDescent="0.25">
      <c r="B100">
        <v>95</v>
      </c>
      <c r="R100">
        <f t="shared" si="9"/>
        <v>0</v>
      </c>
      <c r="S100">
        <f t="shared" si="8"/>
        <v>0</v>
      </c>
      <c r="T100" t="b">
        <f t="shared" si="11"/>
        <v>0</v>
      </c>
      <c r="U100" t="e">
        <f t="shared" si="10"/>
        <v>#N/A</v>
      </c>
      <c r="V100" t="b">
        <f t="shared" si="12"/>
        <v>0</v>
      </c>
      <c r="W100" t="b">
        <f t="shared" si="13"/>
        <v>0</v>
      </c>
    </row>
    <row r="101" spans="2:23" x14ac:dyDescent="0.25">
      <c r="B101">
        <v>96</v>
      </c>
      <c r="R101">
        <f t="shared" si="9"/>
        <v>0</v>
      </c>
      <c r="S101">
        <f t="shared" si="8"/>
        <v>0</v>
      </c>
      <c r="T101" t="b">
        <f t="shared" si="11"/>
        <v>0</v>
      </c>
      <c r="U101" t="e">
        <f t="shared" si="10"/>
        <v>#N/A</v>
      </c>
      <c r="V101" t="b">
        <f t="shared" si="12"/>
        <v>0</v>
      </c>
      <c r="W101" t="b">
        <f t="shared" si="13"/>
        <v>0</v>
      </c>
    </row>
    <row r="102" spans="2:23" x14ac:dyDescent="0.25">
      <c r="B102">
        <v>97</v>
      </c>
      <c r="R102">
        <f t="shared" si="9"/>
        <v>0</v>
      </c>
      <c r="S102">
        <f t="shared" si="8"/>
        <v>0</v>
      </c>
      <c r="T102" t="b">
        <f t="shared" si="11"/>
        <v>0</v>
      </c>
      <c r="U102" t="e">
        <f t="shared" ref="U102:U105" si="14">_xlfn.RANK.AVG(T102,T$6:T$105,1)</f>
        <v>#N/A</v>
      </c>
      <c r="V102" t="b">
        <f t="shared" si="12"/>
        <v>0</v>
      </c>
      <c r="W102" t="b">
        <f t="shared" si="13"/>
        <v>0</v>
      </c>
    </row>
    <row r="103" spans="2:23" x14ac:dyDescent="0.25">
      <c r="B103">
        <v>98</v>
      </c>
      <c r="R103">
        <f t="shared" si="9"/>
        <v>0</v>
      </c>
      <c r="S103">
        <f t="shared" si="8"/>
        <v>0</v>
      </c>
      <c r="T103" t="b">
        <f t="shared" si="11"/>
        <v>0</v>
      </c>
      <c r="U103" t="e">
        <f t="shared" si="14"/>
        <v>#N/A</v>
      </c>
      <c r="V103" t="b">
        <f t="shared" si="12"/>
        <v>0</v>
      </c>
      <c r="W103" t="b">
        <f t="shared" si="13"/>
        <v>0</v>
      </c>
    </row>
    <row r="104" spans="2:23" x14ac:dyDescent="0.25">
      <c r="B104">
        <v>99</v>
      </c>
      <c r="R104">
        <f t="shared" si="9"/>
        <v>0</v>
      </c>
      <c r="S104">
        <f t="shared" si="8"/>
        <v>0</v>
      </c>
      <c r="T104" t="b">
        <f t="shared" si="11"/>
        <v>0</v>
      </c>
      <c r="U104" t="e">
        <f t="shared" si="14"/>
        <v>#N/A</v>
      </c>
      <c r="V104" t="b">
        <f t="shared" si="12"/>
        <v>0</v>
      </c>
      <c r="W104" t="b">
        <f t="shared" si="13"/>
        <v>0</v>
      </c>
    </row>
    <row r="105" spans="2:23" x14ac:dyDescent="0.25">
      <c r="B105">
        <v>100</v>
      </c>
      <c r="R105">
        <f t="shared" si="9"/>
        <v>0</v>
      </c>
      <c r="S105">
        <f t="shared" ref="S105" si="15">ABS(R105)</f>
        <v>0</v>
      </c>
      <c r="T105" t="b">
        <f t="shared" si="11"/>
        <v>0</v>
      </c>
      <c r="U105" t="e">
        <f t="shared" si="14"/>
        <v>#N/A</v>
      </c>
      <c r="V105" t="b">
        <f t="shared" si="12"/>
        <v>0</v>
      </c>
      <c r="W105" t="b">
        <f t="shared" si="13"/>
        <v>0</v>
      </c>
    </row>
  </sheetData>
  <mergeCells count="8">
    <mergeCell ref="B2:I4"/>
    <mergeCell ref="AB6:AE6"/>
    <mergeCell ref="F6:I6"/>
    <mergeCell ref="F15:I15"/>
    <mergeCell ref="F21:I21"/>
    <mergeCell ref="F26:I26"/>
    <mergeCell ref="K9:K10"/>
    <mergeCell ref="F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12" sqref="J12"/>
    </sheetView>
  </sheetViews>
  <sheetFormatPr defaultRowHeight="15" x14ac:dyDescent="0.25"/>
  <cols>
    <col min="1" max="3" width="18.28515625" customWidth="1"/>
    <col min="4" max="4" width="11.28515625" customWidth="1"/>
    <col min="5" max="5" width="18.28515625" customWidth="1"/>
  </cols>
  <sheetData>
    <row r="1" spans="1:12" ht="33.75" customHeight="1" x14ac:dyDescent="0.3">
      <c r="A1" s="2" t="s">
        <v>18</v>
      </c>
      <c r="F1" t="s">
        <v>19</v>
      </c>
    </row>
    <row r="2" spans="1:12" ht="15.75" thickBot="1" x14ac:dyDescent="0.3">
      <c r="G2" s="1" t="s">
        <v>7</v>
      </c>
      <c r="H2" s="1">
        <f>D5</f>
        <v>70.5</v>
      </c>
    </row>
    <row r="3" spans="1:12" ht="19.5" thickBot="1" x14ac:dyDescent="0.35">
      <c r="B3" s="6" t="s">
        <v>15</v>
      </c>
      <c r="C3" s="6"/>
      <c r="D3" s="7">
        <v>26</v>
      </c>
      <c r="G3" s="1" t="s">
        <v>8</v>
      </c>
      <c r="H3" s="1">
        <f>D3</f>
        <v>26</v>
      </c>
    </row>
    <row r="4" spans="1:12" ht="19.5" thickBot="1" x14ac:dyDescent="0.35">
      <c r="B4" s="6"/>
      <c r="C4" s="6"/>
      <c r="D4" s="6"/>
    </row>
    <row r="5" spans="1:12" ht="19.5" thickBot="1" x14ac:dyDescent="0.35">
      <c r="B5" s="6" t="s">
        <v>14</v>
      </c>
      <c r="C5" s="6"/>
      <c r="D5" s="7">
        <v>70.5</v>
      </c>
      <c r="G5" t="s">
        <v>9</v>
      </c>
      <c r="I5" s="5">
        <f>(H3*(H3+1))/4</f>
        <v>175.5</v>
      </c>
    </row>
    <row r="6" spans="1:12" x14ac:dyDescent="0.25">
      <c r="G6" t="s">
        <v>10</v>
      </c>
      <c r="I6" s="5">
        <f>SQRT((H3*(H3+1)*(2*H3+1))/24)</f>
        <v>39.373214245220062</v>
      </c>
    </row>
    <row r="7" spans="1:12" ht="18.75" x14ac:dyDescent="0.3">
      <c r="B7" s="2" t="s">
        <v>12</v>
      </c>
      <c r="C7" s="6"/>
      <c r="D7" s="12">
        <f>J9</f>
        <v>3.8290024967035491E-3</v>
      </c>
      <c r="G7" t="s">
        <v>11</v>
      </c>
      <c r="I7" s="4">
        <f>(H2-I5)/I6</f>
        <v>-2.6667876121581076</v>
      </c>
    </row>
    <row r="8" spans="1:12" ht="19.5" thickBot="1" x14ac:dyDescent="0.35">
      <c r="B8" s="2" t="s">
        <v>13</v>
      </c>
      <c r="C8" s="6"/>
      <c r="D8" s="12">
        <f>J10</f>
        <v>7.6580049934070983E-3</v>
      </c>
    </row>
    <row r="9" spans="1:12" ht="19.5" thickBot="1" x14ac:dyDescent="0.35">
      <c r="D9" s="4"/>
      <c r="G9" s="5" t="s">
        <v>21</v>
      </c>
      <c r="H9" s="4"/>
      <c r="I9" s="9">
        <f>_xlfn.NORM.S.DIST(I7,TRUE)</f>
        <v>3.8290024967035491E-3</v>
      </c>
      <c r="J9">
        <f>IF(I9&gt;0.001,I9,"p&lt;0.001")</f>
        <v>3.8290024967035491E-3</v>
      </c>
    </row>
    <row r="10" spans="1:12" ht="19.5" thickBot="1" x14ac:dyDescent="0.35">
      <c r="B10" s="2" t="s">
        <v>17</v>
      </c>
      <c r="D10" s="12">
        <f>ABS(I7/(H3^0.5))</f>
        <v>0.52300007973083451</v>
      </c>
      <c r="G10" s="5" t="s">
        <v>20</v>
      </c>
      <c r="H10" s="4"/>
      <c r="I10" s="10">
        <f>IF(I9&lt;0.5,I9*2,1)</f>
        <v>7.6580049934070983E-3</v>
      </c>
      <c r="J10">
        <f>IF(I10&gt;0.001,I10,"p&lt;0.001")</f>
        <v>7.6580049934070983E-3</v>
      </c>
      <c r="K10" s="4"/>
      <c r="L10" s="4"/>
    </row>
    <row r="15" spans="1:12" ht="15" customHeight="1" x14ac:dyDescent="0.25">
      <c r="A15" s="8"/>
    </row>
    <row r="16" spans="1:12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Paired-sample tests calculator</vt:lpstr>
      <vt:lpstr>Wilcoxon test probabilities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cp:lastPrinted>2016-11-03T08:37:35Z</cp:lastPrinted>
  <dcterms:created xsi:type="dcterms:W3CDTF">2015-06-01T09:58:28Z</dcterms:created>
  <dcterms:modified xsi:type="dcterms:W3CDTF">2016-11-08T16:33:05Z</dcterms:modified>
</cp:coreProperties>
</file>