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ropbox\Current calculators\"/>
    </mc:Choice>
  </mc:AlternateContent>
  <bookViews>
    <workbookView xWindow="0" yWindow="0" windowWidth="19200" windowHeight="9045" activeTab="1"/>
  </bookViews>
  <sheets>
    <sheet name="Runs test for linearity" sheetId="3" r:id="rId1"/>
    <sheet name="Correlation n=100" sheetId="1"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M11" i="3" l="1"/>
  <c r="AM12" i="3"/>
  <c r="AM13" i="3"/>
  <c r="AM14" i="3"/>
  <c r="AM15" i="3"/>
  <c r="AM16" i="3"/>
  <c r="AM17" i="3"/>
  <c r="AM18" i="3"/>
  <c r="AM19" i="3"/>
  <c r="AM20" i="3"/>
  <c r="AM21" i="3"/>
  <c r="AM22" i="3"/>
  <c r="AM23" i="3"/>
  <c r="AM24" i="3"/>
  <c r="AM25" i="3"/>
  <c r="AM26" i="3"/>
  <c r="AM27" i="3"/>
  <c r="AM28" i="3"/>
  <c r="AM29" i="3"/>
  <c r="AM30" i="3"/>
  <c r="AM31" i="3"/>
  <c r="AM32" i="3"/>
  <c r="AM33" i="3"/>
  <c r="AM34" i="3"/>
  <c r="AM35" i="3"/>
  <c r="AM36" i="3"/>
  <c r="AM37" i="3"/>
  <c r="AM38" i="3"/>
  <c r="AM39" i="3"/>
  <c r="AM40" i="3"/>
  <c r="AM41" i="3"/>
  <c r="AM42" i="3"/>
  <c r="AM43" i="3"/>
  <c r="AM44" i="3"/>
  <c r="AM45" i="3"/>
  <c r="AM46" i="3"/>
  <c r="AM47" i="3"/>
  <c r="AM48" i="3"/>
  <c r="AM49" i="3"/>
  <c r="AM50" i="3"/>
  <c r="AM51" i="3"/>
  <c r="AM52" i="3"/>
  <c r="AM53" i="3"/>
  <c r="AM54" i="3"/>
  <c r="AM55" i="3"/>
  <c r="AM56" i="3"/>
  <c r="AM57" i="3"/>
  <c r="AM58" i="3"/>
  <c r="AM59" i="3"/>
  <c r="AM60" i="3"/>
  <c r="AM61" i="3"/>
  <c r="AM62" i="3"/>
  <c r="AM63" i="3"/>
  <c r="AM64" i="3"/>
  <c r="AM65" i="3"/>
  <c r="AM66" i="3"/>
  <c r="AM67" i="3"/>
  <c r="AM68" i="3"/>
  <c r="AM69" i="3"/>
  <c r="AM70" i="3"/>
  <c r="AM71" i="3"/>
  <c r="AN71" i="3" s="1"/>
  <c r="AM72" i="3"/>
  <c r="AM73" i="3"/>
  <c r="AM74" i="3"/>
  <c r="AM75" i="3"/>
  <c r="AN75" i="3" s="1"/>
  <c r="AM76" i="3"/>
  <c r="AM77" i="3"/>
  <c r="AM78" i="3"/>
  <c r="AM79" i="3"/>
  <c r="AN79" i="3" s="1"/>
  <c r="AM80" i="3"/>
  <c r="AM81" i="3"/>
  <c r="AM82" i="3"/>
  <c r="AM83" i="3"/>
  <c r="AN83" i="3" s="1"/>
  <c r="AM84" i="3"/>
  <c r="AM85" i="3"/>
  <c r="AM86" i="3"/>
  <c r="AN86" i="3" s="1"/>
  <c r="AM87" i="3"/>
  <c r="AN87" i="3" s="1"/>
  <c r="AM88" i="3"/>
  <c r="AM89" i="3"/>
  <c r="AM90" i="3"/>
  <c r="AN90" i="3" s="1"/>
  <c r="AM91" i="3"/>
  <c r="AN91" i="3" s="1"/>
  <c r="AM92" i="3"/>
  <c r="AM93" i="3"/>
  <c r="AM94" i="3"/>
  <c r="AN94" i="3" s="1"/>
  <c r="AM95" i="3"/>
  <c r="AN95" i="3" s="1"/>
  <c r="AM96" i="3"/>
  <c r="AM97" i="3"/>
  <c r="AM98" i="3"/>
  <c r="AN98" i="3" s="1"/>
  <c r="AM99" i="3"/>
  <c r="AN99" i="3" s="1"/>
  <c r="AM100" i="3"/>
  <c r="AM101" i="3"/>
  <c r="AM102" i="3"/>
  <c r="AN102" i="3" s="1"/>
  <c r="AM103" i="3"/>
  <c r="AN103" i="3" s="1"/>
  <c r="AM104" i="3"/>
  <c r="AM105" i="3"/>
  <c r="AM106" i="3"/>
  <c r="AN106" i="3" s="1"/>
  <c r="AM107" i="3"/>
  <c r="AN107" i="3" s="1"/>
  <c r="AM108" i="3"/>
  <c r="AM109" i="3"/>
  <c r="AM110" i="3"/>
  <c r="AN110" i="3" s="1"/>
  <c r="AM10" i="3"/>
  <c r="AG6" i="3"/>
  <c r="AD12" i="3"/>
  <c r="AE12" i="3"/>
  <c r="AD13" i="3"/>
  <c r="AE13" i="3"/>
  <c r="AD14" i="3"/>
  <c r="AE14" i="3"/>
  <c r="AD15" i="3"/>
  <c r="AE15" i="3"/>
  <c r="AD16" i="3"/>
  <c r="AE16" i="3"/>
  <c r="AD17" i="3"/>
  <c r="AE17" i="3"/>
  <c r="AD18" i="3"/>
  <c r="AE18" i="3"/>
  <c r="AD19" i="3"/>
  <c r="AE19" i="3"/>
  <c r="AD20" i="3"/>
  <c r="AE20" i="3"/>
  <c r="AD21" i="3"/>
  <c r="AE21" i="3"/>
  <c r="AD22" i="3"/>
  <c r="AE22" i="3"/>
  <c r="AD23" i="3"/>
  <c r="AE23" i="3"/>
  <c r="AD24" i="3"/>
  <c r="AE24" i="3"/>
  <c r="AD25" i="3"/>
  <c r="AE25" i="3"/>
  <c r="AD26" i="3"/>
  <c r="AE26" i="3"/>
  <c r="AD27" i="3"/>
  <c r="AE27" i="3"/>
  <c r="AD28" i="3"/>
  <c r="AE28" i="3"/>
  <c r="AD29" i="3"/>
  <c r="AE29" i="3"/>
  <c r="AD30" i="3"/>
  <c r="AE30" i="3"/>
  <c r="AD31" i="3"/>
  <c r="AE31" i="3"/>
  <c r="AD32" i="3"/>
  <c r="AE32" i="3"/>
  <c r="AD33" i="3"/>
  <c r="AE33" i="3"/>
  <c r="AD34" i="3"/>
  <c r="AE34" i="3"/>
  <c r="AD35" i="3"/>
  <c r="AE35" i="3"/>
  <c r="AD36" i="3"/>
  <c r="AE36" i="3"/>
  <c r="AD37" i="3"/>
  <c r="AE37" i="3"/>
  <c r="AD38" i="3"/>
  <c r="AE38" i="3"/>
  <c r="AD39" i="3"/>
  <c r="AE39" i="3"/>
  <c r="AD40" i="3"/>
  <c r="AE40" i="3"/>
  <c r="AD41" i="3"/>
  <c r="AE41" i="3"/>
  <c r="AD42" i="3"/>
  <c r="AE42" i="3"/>
  <c r="AD43" i="3"/>
  <c r="AE43" i="3"/>
  <c r="AD44" i="3"/>
  <c r="AE44" i="3"/>
  <c r="AD45" i="3"/>
  <c r="AE45" i="3"/>
  <c r="AD46" i="3"/>
  <c r="AE46" i="3"/>
  <c r="AD47" i="3"/>
  <c r="AE47" i="3"/>
  <c r="AD48" i="3"/>
  <c r="AE48" i="3"/>
  <c r="AD49" i="3"/>
  <c r="AE49" i="3"/>
  <c r="AD50" i="3"/>
  <c r="AE50" i="3"/>
  <c r="AD51" i="3"/>
  <c r="AE51" i="3"/>
  <c r="AD52" i="3"/>
  <c r="AE52" i="3"/>
  <c r="AD53" i="3"/>
  <c r="AE53" i="3"/>
  <c r="AD54" i="3"/>
  <c r="AE54" i="3"/>
  <c r="AD55" i="3"/>
  <c r="AE55" i="3"/>
  <c r="AD56" i="3"/>
  <c r="AE56" i="3"/>
  <c r="AD57" i="3"/>
  <c r="AE57" i="3"/>
  <c r="AD58" i="3"/>
  <c r="AE58" i="3"/>
  <c r="AD59" i="3"/>
  <c r="AE59" i="3"/>
  <c r="AD60" i="3"/>
  <c r="AE60" i="3"/>
  <c r="AD61" i="3"/>
  <c r="AE61" i="3"/>
  <c r="AD62" i="3"/>
  <c r="AE62" i="3"/>
  <c r="AD63" i="3"/>
  <c r="AE63" i="3"/>
  <c r="AD64" i="3"/>
  <c r="AE64" i="3"/>
  <c r="AD65" i="3"/>
  <c r="AE65" i="3"/>
  <c r="AD66" i="3"/>
  <c r="AE66" i="3"/>
  <c r="AD67" i="3"/>
  <c r="AE67" i="3"/>
  <c r="AD68" i="3"/>
  <c r="AE68" i="3"/>
  <c r="AD69" i="3"/>
  <c r="AE69" i="3"/>
  <c r="AD70" i="3"/>
  <c r="AE70" i="3"/>
  <c r="AD71" i="3"/>
  <c r="AE71" i="3"/>
  <c r="AD72" i="3"/>
  <c r="AE72" i="3"/>
  <c r="AD73" i="3"/>
  <c r="AE73" i="3"/>
  <c r="AD74" i="3"/>
  <c r="AE74" i="3"/>
  <c r="AD75" i="3"/>
  <c r="AE75" i="3"/>
  <c r="AD76" i="3"/>
  <c r="AE76" i="3"/>
  <c r="AD77" i="3"/>
  <c r="AE77" i="3"/>
  <c r="AD78" i="3"/>
  <c r="AE78" i="3"/>
  <c r="AD79" i="3"/>
  <c r="AE79" i="3"/>
  <c r="AD80" i="3"/>
  <c r="AE80" i="3"/>
  <c r="AD81" i="3"/>
  <c r="AE81" i="3"/>
  <c r="AD82" i="3"/>
  <c r="AE82" i="3"/>
  <c r="AD83" i="3"/>
  <c r="AE83" i="3"/>
  <c r="AD84" i="3"/>
  <c r="AE84" i="3"/>
  <c r="AD85" i="3"/>
  <c r="AE85" i="3"/>
  <c r="AD86" i="3"/>
  <c r="AE86" i="3"/>
  <c r="AD87" i="3"/>
  <c r="AE87" i="3"/>
  <c r="AD88" i="3"/>
  <c r="AE88" i="3"/>
  <c r="AD89" i="3"/>
  <c r="AE89" i="3"/>
  <c r="AD90" i="3"/>
  <c r="AE90" i="3"/>
  <c r="AD91" i="3"/>
  <c r="AE91" i="3"/>
  <c r="AD92" i="3"/>
  <c r="AE92" i="3"/>
  <c r="AD93" i="3"/>
  <c r="AE93" i="3"/>
  <c r="AD94" i="3"/>
  <c r="AE94" i="3"/>
  <c r="AD95" i="3"/>
  <c r="AE95" i="3"/>
  <c r="AD96" i="3"/>
  <c r="AE96" i="3"/>
  <c r="AD97" i="3"/>
  <c r="AE97" i="3"/>
  <c r="AD98" i="3"/>
  <c r="AE98" i="3"/>
  <c r="AD99" i="3"/>
  <c r="AE99" i="3"/>
  <c r="AD100" i="3"/>
  <c r="AE100" i="3"/>
  <c r="AD101" i="3"/>
  <c r="AE101" i="3"/>
  <c r="AD102" i="3"/>
  <c r="AE102" i="3"/>
  <c r="AD103" i="3"/>
  <c r="AE103" i="3"/>
  <c r="AD104" i="3"/>
  <c r="AE104" i="3"/>
  <c r="AD105" i="3"/>
  <c r="AE105" i="3"/>
  <c r="AD106" i="3"/>
  <c r="AE106" i="3"/>
  <c r="AD107" i="3"/>
  <c r="AE107" i="3"/>
  <c r="AD108" i="3"/>
  <c r="AE108" i="3"/>
  <c r="AD109" i="3"/>
  <c r="AE109" i="3"/>
  <c r="AD110" i="3"/>
  <c r="AE110" i="3"/>
  <c r="AE11" i="3"/>
  <c r="AD11" i="3"/>
  <c r="X110" i="3"/>
  <c r="AA110" i="3" s="1"/>
  <c r="W110" i="3"/>
  <c r="Z110" i="3" s="1"/>
  <c r="AH110" i="3" s="1"/>
  <c r="X109" i="3"/>
  <c r="AA109" i="3" s="1"/>
  <c r="W109" i="3"/>
  <c r="X108" i="3"/>
  <c r="AA108" i="3" s="1"/>
  <c r="W108" i="3"/>
  <c r="Z108" i="3" s="1"/>
  <c r="AH108" i="3" s="1"/>
  <c r="X107" i="3"/>
  <c r="AA107" i="3" s="1"/>
  <c r="W107" i="3"/>
  <c r="X106" i="3"/>
  <c r="AA106" i="3" s="1"/>
  <c r="W106" i="3"/>
  <c r="Z106" i="3" s="1"/>
  <c r="AH106" i="3" s="1"/>
  <c r="X105" i="3"/>
  <c r="AA105" i="3" s="1"/>
  <c r="W105" i="3"/>
  <c r="X104" i="3"/>
  <c r="AA104" i="3" s="1"/>
  <c r="W104" i="3"/>
  <c r="Z104" i="3" s="1"/>
  <c r="AH104" i="3" s="1"/>
  <c r="X103" i="3"/>
  <c r="AA103" i="3" s="1"/>
  <c r="W103" i="3"/>
  <c r="Z103" i="3" s="1"/>
  <c r="AH103" i="3" s="1"/>
  <c r="AK103" i="3" s="1"/>
  <c r="X102" i="3"/>
  <c r="AA102" i="3" s="1"/>
  <c r="W102" i="3"/>
  <c r="Z102" i="3" s="1"/>
  <c r="AH102" i="3" s="1"/>
  <c r="AI102" i="3" s="1"/>
  <c r="X101" i="3"/>
  <c r="AA101" i="3" s="1"/>
  <c r="W101" i="3"/>
  <c r="Z101" i="3" s="1"/>
  <c r="AH101" i="3" s="1"/>
  <c r="X100" i="3"/>
  <c r="AA100" i="3" s="1"/>
  <c r="W100" i="3"/>
  <c r="Z100" i="3" s="1"/>
  <c r="AH100" i="3" s="1"/>
  <c r="X99" i="3"/>
  <c r="AA99" i="3" s="1"/>
  <c r="W99" i="3"/>
  <c r="Z99" i="3" s="1"/>
  <c r="AH99" i="3" s="1"/>
  <c r="AK99" i="3" s="1"/>
  <c r="X98" i="3"/>
  <c r="AA98" i="3" s="1"/>
  <c r="W98" i="3"/>
  <c r="Z98" i="3" s="1"/>
  <c r="AH98" i="3" s="1"/>
  <c r="AK98" i="3" s="1"/>
  <c r="X97" i="3"/>
  <c r="AA97" i="3" s="1"/>
  <c r="W97" i="3"/>
  <c r="Z97" i="3" s="1"/>
  <c r="AH97" i="3" s="1"/>
  <c r="AI97" i="3" s="1"/>
  <c r="X96" i="3"/>
  <c r="AA96" i="3" s="1"/>
  <c r="W96" i="3"/>
  <c r="Z96" i="3" s="1"/>
  <c r="AH96" i="3" s="1"/>
  <c r="X95" i="3"/>
  <c r="AA95" i="3" s="1"/>
  <c r="W95" i="3"/>
  <c r="Z95" i="3" s="1"/>
  <c r="AH95" i="3" s="1"/>
  <c r="X94" i="3"/>
  <c r="AA94" i="3" s="1"/>
  <c r="W94" i="3"/>
  <c r="Z94" i="3" s="1"/>
  <c r="AH94" i="3" s="1"/>
  <c r="AK94" i="3" s="1"/>
  <c r="X93" i="3"/>
  <c r="AA93" i="3" s="1"/>
  <c r="W93" i="3"/>
  <c r="Z93" i="3" s="1"/>
  <c r="AH93" i="3" s="1"/>
  <c r="AI93" i="3" s="1"/>
  <c r="X92" i="3"/>
  <c r="AA92" i="3" s="1"/>
  <c r="W92" i="3"/>
  <c r="Z92" i="3" s="1"/>
  <c r="AH92" i="3" s="1"/>
  <c r="X91" i="3"/>
  <c r="AA91" i="3" s="1"/>
  <c r="W91" i="3"/>
  <c r="Z91" i="3" s="1"/>
  <c r="AH91" i="3" s="1"/>
  <c r="X90" i="3"/>
  <c r="AA90" i="3" s="1"/>
  <c r="W90" i="3"/>
  <c r="Z90" i="3" s="1"/>
  <c r="AH90" i="3" s="1"/>
  <c r="AI90" i="3" s="1"/>
  <c r="X89" i="3"/>
  <c r="AA89" i="3" s="1"/>
  <c r="W89" i="3"/>
  <c r="Z89" i="3" s="1"/>
  <c r="AH89" i="3" s="1"/>
  <c r="AI89" i="3" s="1"/>
  <c r="X88" i="3"/>
  <c r="AA88" i="3" s="1"/>
  <c r="W88" i="3"/>
  <c r="Z88" i="3" s="1"/>
  <c r="AH88" i="3" s="1"/>
  <c r="X87" i="3"/>
  <c r="AA87" i="3" s="1"/>
  <c r="W87" i="3"/>
  <c r="Z87" i="3" s="1"/>
  <c r="AH87" i="3" s="1"/>
  <c r="X86" i="3"/>
  <c r="AA86" i="3" s="1"/>
  <c r="W86" i="3"/>
  <c r="Z86" i="3" s="1"/>
  <c r="AH86" i="3" s="1"/>
  <c r="AK86" i="3" s="1"/>
  <c r="X85" i="3"/>
  <c r="AA85" i="3" s="1"/>
  <c r="W85" i="3"/>
  <c r="Z85" i="3" s="1"/>
  <c r="AH85" i="3" s="1"/>
  <c r="AI85" i="3" s="1"/>
  <c r="X84" i="3"/>
  <c r="AA84" i="3" s="1"/>
  <c r="W84" i="3"/>
  <c r="Z84" i="3" s="1"/>
  <c r="AH84" i="3" s="1"/>
  <c r="X83" i="3"/>
  <c r="AA83" i="3" s="1"/>
  <c r="W83" i="3"/>
  <c r="Z83" i="3" s="1"/>
  <c r="AH83" i="3" s="1"/>
  <c r="AK83" i="3" s="1"/>
  <c r="X82" i="3"/>
  <c r="AA82" i="3" s="1"/>
  <c r="W82" i="3"/>
  <c r="Z82" i="3" s="1"/>
  <c r="AH82" i="3" s="1"/>
  <c r="AK82" i="3" s="1"/>
  <c r="X81" i="3"/>
  <c r="AA81" i="3" s="1"/>
  <c r="W81" i="3"/>
  <c r="Z81" i="3" s="1"/>
  <c r="AH81" i="3" s="1"/>
  <c r="AK81" i="3" s="1"/>
  <c r="X80" i="3"/>
  <c r="AA80" i="3" s="1"/>
  <c r="W80" i="3"/>
  <c r="Z80" i="3" s="1"/>
  <c r="AH80" i="3" s="1"/>
  <c r="AK80" i="3" s="1"/>
  <c r="X79" i="3"/>
  <c r="AA79" i="3" s="1"/>
  <c r="W79" i="3"/>
  <c r="Z79" i="3" s="1"/>
  <c r="AH79" i="3" s="1"/>
  <c r="AK79" i="3" s="1"/>
  <c r="X78" i="3"/>
  <c r="AA78" i="3" s="1"/>
  <c r="W78" i="3"/>
  <c r="Z78" i="3" s="1"/>
  <c r="AH78" i="3" s="1"/>
  <c r="AK78" i="3" s="1"/>
  <c r="X77" i="3"/>
  <c r="AA77" i="3" s="1"/>
  <c r="W77" i="3"/>
  <c r="Z77" i="3" s="1"/>
  <c r="AH77" i="3" s="1"/>
  <c r="AK77" i="3" s="1"/>
  <c r="X76" i="3"/>
  <c r="AA76" i="3" s="1"/>
  <c r="W76" i="3"/>
  <c r="Z76" i="3" s="1"/>
  <c r="AH76" i="3" s="1"/>
  <c r="AK76" i="3" s="1"/>
  <c r="X75" i="3"/>
  <c r="AA75" i="3" s="1"/>
  <c r="W75" i="3"/>
  <c r="Z75" i="3" s="1"/>
  <c r="AH75" i="3" s="1"/>
  <c r="AK75" i="3" s="1"/>
  <c r="X74" i="3"/>
  <c r="AA74" i="3" s="1"/>
  <c r="W74" i="3"/>
  <c r="X73" i="3"/>
  <c r="AA73" i="3" s="1"/>
  <c r="W73" i="3"/>
  <c r="Z73" i="3" s="1"/>
  <c r="AH73" i="3" s="1"/>
  <c r="AK73" i="3" s="1"/>
  <c r="X72" i="3"/>
  <c r="AA72" i="3" s="1"/>
  <c r="W72" i="3"/>
  <c r="Z72" i="3" s="1"/>
  <c r="AH72" i="3" s="1"/>
  <c r="AK72" i="3" s="1"/>
  <c r="X71" i="3"/>
  <c r="AA71" i="3" s="1"/>
  <c r="W71" i="3"/>
  <c r="Z71" i="3" s="1"/>
  <c r="AH71" i="3" s="1"/>
  <c r="AK71" i="3" s="1"/>
  <c r="X70" i="3"/>
  <c r="AA70" i="3" s="1"/>
  <c r="W70" i="3"/>
  <c r="X69" i="3"/>
  <c r="AA69" i="3" s="1"/>
  <c r="W69" i="3"/>
  <c r="Z69" i="3" s="1"/>
  <c r="AH69" i="3" s="1"/>
  <c r="AK69" i="3" s="1"/>
  <c r="X68" i="3"/>
  <c r="AA68" i="3" s="1"/>
  <c r="W68" i="3"/>
  <c r="Z68" i="3" s="1"/>
  <c r="AH68" i="3" s="1"/>
  <c r="AK68" i="3" s="1"/>
  <c r="X67" i="3"/>
  <c r="AA67" i="3" s="1"/>
  <c r="W67" i="3"/>
  <c r="Z67" i="3" s="1"/>
  <c r="X66" i="3"/>
  <c r="AA66" i="3" s="1"/>
  <c r="W66" i="3"/>
  <c r="X65" i="3"/>
  <c r="AA65" i="3" s="1"/>
  <c r="W65" i="3"/>
  <c r="Z65" i="3" s="1"/>
  <c r="X64" i="3"/>
  <c r="AA64" i="3" s="1"/>
  <c r="W64" i="3"/>
  <c r="Z64" i="3" s="1"/>
  <c r="X63" i="3"/>
  <c r="AA63" i="3" s="1"/>
  <c r="W63" i="3"/>
  <c r="Z63" i="3" s="1"/>
  <c r="X62" i="3"/>
  <c r="AA62" i="3" s="1"/>
  <c r="W62" i="3"/>
  <c r="X61" i="3"/>
  <c r="AA61" i="3" s="1"/>
  <c r="W61" i="3"/>
  <c r="Z61" i="3" s="1"/>
  <c r="X60" i="3"/>
  <c r="AA60" i="3" s="1"/>
  <c r="W60" i="3"/>
  <c r="Z60" i="3" s="1"/>
  <c r="X59" i="3"/>
  <c r="AA59" i="3" s="1"/>
  <c r="W59" i="3"/>
  <c r="Z59" i="3" s="1"/>
  <c r="X58" i="3"/>
  <c r="AA58" i="3" s="1"/>
  <c r="W58" i="3"/>
  <c r="X57" i="3"/>
  <c r="AA57" i="3" s="1"/>
  <c r="W57" i="3"/>
  <c r="Z57" i="3" s="1"/>
  <c r="X56" i="3"/>
  <c r="AA56" i="3" s="1"/>
  <c r="W56" i="3"/>
  <c r="Z56" i="3" s="1"/>
  <c r="X55" i="3"/>
  <c r="AA55" i="3" s="1"/>
  <c r="W55" i="3"/>
  <c r="Z55" i="3" s="1"/>
  <c r="X54" i="3"/>
  <c r="AA54" i="3" s="1"/>
  <c r="W54" i="3"/>
  <c r="X53" i="3"/>
  <c r="AA53" i="3" s="1"/>
  <c r="W53" i="3"/>
  <c r="Z53" i="3" s="1"/>
  <c r="X52" i="3"/>
  <c r="AA52" i="3" s="1"/>
  <c r="W52" i="3"/>
  <c r="Z52" i="3" s="1"/>
  <c r="X51" i="3"/>
  <c r="AA51" i="3" s="1"/>
  <c r="W51" i="3"/>
  <c r="Z51" i="3" s="1"/>
  <c r="X50" i="3"/>
  <c r="AA50" i="3" s="1"/>
  <c r="W50" i="3"/>
  <c r="X49" i="3"/>
  <c r="AA49" i="3" s="1"/>
  <c r="W49" i="3"/>
  <c r="Z49" i="3" s="1"/>
  <c r="X48" i="3"/>
  <c r="AA48" i="3" s="1"/>
  <c r="W48" i="3"/>
  <c r="Z48" i="3" s="1"/>
  <c r="X47" i="3"/>
  <c r="AA47" i="3" s="1"/>
  <c r="W47" i="3"/>
  <c r="Z47" i="3" s="1"/>
  <c r="X46" i="3"/>
  <c r="AA46" i="3" s="1"/>
  <c r="W46" i="3"/>
  <c r="X45" i="3"/>
  <c r="AA45" i="3" s="1"/>
  <c r="W45" i="3"/>
  <c r="Z45" i="3" s="1"/>
  <c r="X44" i="3"/>
  <c r="AA44" i="3" s="1"/>
  <c r="W44" i="3"/>
  <c r="Z44" i="3" s="1"/>
  <c r="X43" i="3"/>
  <c r="AA43" i="3" s="1"/>
  <c r="W43" i="3"/>
  <c r="Z43" i="3" s="1"/>
  <c r="X42" i="3"/>
  <c r="AA42" i="3" s="1"/>
  <c r="W42" i="3"/>
  <c r="X41" i="3"/>
  <c r="AA41" i="3" s="1"/>
  <c r="W41" i="3"/>
  <c r="Z41" i="3" s="1"/>
  <c r="X40" i="3"/>
  <c r="AA40" i="3" s="1"/>
  <c r="W40" i="3"/>
  <c r="Z40" i="3" s="1"/>
  <c r="X39" i="3"/>
  <c r="AA39" i="3" s="1"/>
  <c r="W39" i="3"/>
  <c r="Z39" i="3" s="1"/>
  <c r="X38" i="3"/>
  <c r="AA38" i="3" s="1"/>
  <c r="W38" i="3"/>
  <c r="X37" i="3"/>
  <c r="AA37" i="3" s="1"/>
  <c r="W37" i="3"/>
  <c r="Z37" i="3" s="1"/>
  <c r="X36" i="3"/>
  <c r="AA36" i="3" s="1"/>
  <c r="W36" i="3"/>
  <c r="X35" i="3"/>
  <c r="AA35" i="3" s="1"/>
  <c r="W35" i="3"/>
  <c r="Z35" i="3" s="1"/>
  <c r="X34" i="3"/>
  <c r="AA34" i="3" s="1"/>
  <c r="W34" i="3"/>
  <c r="X33" i="3"/>
  <c r="AA33" i="3" s="1"/>
  <c r="W33" i="3"/>
  <c r="Z33" i="3" s="1"/>
  <c r="X32" i="3"/>
  <c r="AA32" i="3" s="1"/>
  <c r="W32" i="3"/>
  <c r="Z32" i="3" s="1"/>
  <c r="X31" i="3"/>
  <c r="AA31" i="3" s="1"/>
  <c r="W31" i="3"/>
  <c r="Z31" i="3" s="1"/>
  <c r="X30" i="3"/>
  <c r="AA30" i="3" s="1"/>
  <c r="W30" i="3"/>
  <c r="X29" i="3"/>
  <c r="AA29" i="3" s="1"/>
  <c r="W29" i="3"/>
  <c r="Z29" i="3" s="1"/>
  <c r="X28" i="3"/>
  <c r="AA28" i="3" s="1"/>
  <c r="W28" i="3"/>
  <c r="X27" i="3"/>
  <c r="AA27" i="3" s="1"/>
  <c r="W27" i="3"/>
  <c r="Z27" i="3" s="1"/>
  <c r="X26" i="3"/>
  <c r="AA26" i="3" s="1"/>
  <c r="W26" i="3"/>
  <c r="X25" i="3"/>
  <c r="AA25" i="3" s="1"/>
  <c r="W25" i="3"/>
  <c r="Z25" i="3" s="1"/>
  <c r="X24" i="3"/>
  <c r="AA24" i="3" s="1"/>
  <c r="W24" i="3"/>
  <c r="X23" i="3"/>
  <c r="AA23" i="3" s="1"/>
  <c r="W23" i="3"/>
  <c r="Z23" i="3" s="1"/>
  <c r="F23" i="3"/>
  <c r="X3" i="3" s="1"/>
  <c r="X22" i="3"/>
  <c r="AA22" i="3" s="1"/>
  <c r="W22" i="3"/>
  <c r="Z22" i="3" s="1"/>
  <c r="X21" i="3"/>
  <c r="AA21" i="3" s="1"/>
  <c r="W21" i="3"/>
  <c r="Z21" i="3" s="1"/>
  <c r="X20" i="3"/>
  <c r="AA20" i="3" s="1"/>
  <c r="W20" i="3"/>
  <c r="Z20" i="3" s="1"/>
  <c r="X19" i="3"/>
  <c r="AA19" i="3" s="1"/>
  <c r="W19" i="3"/>
  <c r="Z19" i="3" s="1"/>
  <c r="X18" i="3"/>
  <c r="AA18" i="3" s="1"/>
  <c r="W18" i="3"/>
  <c r="Z18" i="3" s="1"/>
  <c r="G18" i="3"/>
  <c r="F18" i="3"/>
  <c r="Z2" i="3" s="1"/>
  <c r="Z3" i="3" s="1"/>
  <c r="X17" i="3"/>
  <c r="AA17" i="3" s="1"/>
  <c r="W17" i="3"/>
  <c r="Z17" i="3" s="1"/>
  <c r="G17" i="3"/>
  <c r="F17" i="3"/>
  <c r="X16" i="3"/>
  <c r="AA16" i="3" s="1"/>
  <c r="W16" i="3"/>
  <c r="Z16" i="3" s="1"/>
  <c r="G16" i="3"/>
  <c r="F16" i="3"/>
  <c r="X15" i="3"/>
  <c r="AA15" i="3" s="1"/>
  <c r="W15" i="3"/>
  <c r="Z15" i="3" s="1"/>
  <c r="G15" i="3"/>
  <c r="F15" i="3"/>
  <c r="X14" i="3"/>
  <c r="AA14" i="3" s="1"/>
  <c r="W14" i="3"/>
  <c r="Z14" i="3" s="1"/>
  <c r="G14" i="3"/>
  <c r="F14" i="3"/>
  <c r="X13" i="3"/>
  <c r="AA13" i="3" s="1"/>
  <c r="W13" i="3"/>
  <c r="Z13" i="3" s="1"/>
  <c r="G13" i="3"/>
  <c r="F13" i="3"/>
  <c r="X12" i="3"/>
  <c r="AA12" i="3" s="1"/>
  <c r="W12" i="3"/>
  <c r="Z12" i="3" s="1"/>
  <c r="G12" i="3"/>
  <c r="F12" i="3"/>
  <c r="X11" i="3"/>
  <c r="AA11" i="3" s="1"/>
  <c r="W11" i="3"/>
  <c r="Z11" i="3" s="1"/>
  <c r="G11" i="3"/>
  <c r="F11" i="3"/>
  <c r="AE10" i="3"/>
  <c r="AD10" i="3"/>
  <c r="G10" i="3"/>
  <c r="F10" i="3"/>
  <c r="AG7" i="3"/>
  <c r="T65" i="1"/>
  <c r="W65" i="1" s="1"/>
  <c r="T61" i="1"/>
  <c r="W61" i="1" s="1"/>
  <c r="T57" i="1"/>
  <c r="W57" i="1" s="1"/>
  <c r="T53" i="1"/>
  <c r="W53" i="1" s="1"/>
  <c r="T49" i="1"/>
  <c r="W49" i="1" s="1"/>
  <c r="T45" i="1"/>
  <c r="W45" i="1" s="1"/>
  <c r="T35" i="1"/>
  <c r="W35" i="1" s="1"/>
  <c r="T27" i="1"/>
  <c r="W27" i="1" s="1"/>
  <c r="T19" i="1"/>
  <c r="W19" i="1" s="1"/>
  <c r="T68" i="1"/>
  <c r="W68" i="1" s="1"/>
  <c r="S26" i="1"/>
  <c r="V26" i="1" s="1"/>
  <c r="S18" i="1"/>
  <c r="V18" i="1" s="1"/>
  <c r="T72" i="1"/>
  <c r="W72" i="1" s="1"/>
  <c r="T60" i="1"/>
  <c r="W60" i="1" s="1"/>
  <c r="T50" i="1"/>
  <c r="W50" i="1" s="1"/>
  <c r="T40" i="1"/>
  <c r="W40" i="1" s="1"/>
  <c r="T28" i="1"/>
  <c r="W28" i="1" s="1"/>
  <c r="T18" i="1"/>
  <c r="W18" i="1" s="1"/>
  <c r="S12" i="1"/>
  <c r="V12" i="1" s="1"/>
  <c r="S13" i="1"/>
  <c r="V13" i="1" s="1"/>
  <c r="S14" i="1"/>
  <c r="V14" i="1" s="1"/>
  <c r="S15" i="1"/>
  <c r="V15" i="1" s="1"/>
  <c r="S16" i="1"/>
  <c r="S17" i="1"/>
  <c r="V17" i="1" s="1"/>
  <c r="S19" i="1"/>
  <c r="V19" i="1" s="1"/>
  <c r="S20" i="1"/>
  <c r="V20" i="1" s="1"/>
  <c r="S21" i="1"/>
  <c r="V21" i="1" s="1"/>
  <c r="T21" i="1"/>
  <c r="W21" i="1" s="1"/>
  <c r="S22" i="1"/>
  <c r="V22" i="1" s="1"/>
  <c r="S23" i="1"/>
  <c r="V23" i="1" s="1"/>
  <c r="S24" i="1"/>
  <c r="V24" i="1" s="1"/>
  <c r="S25" i="1"/>
  <c r="V25" i="1" s="1"/>
  <c r="S27" i="1"/>
  <c r="V27" i="1" s="1"/>
  <c r="S28" i="1"/>
  <c r="V28" i="1" s="1"/>
  <c r="S29" i="1"/>
  <c r="V29" i="1" s="1"/>
  <c r="S30" i="1"/>
  <c r="V30" i="1" s="1"/>
  <c r="S31" i="1"/>
  <c r="V31" i="1" s="1"/>
  <c r="S32" i="1"/>
  <c r="V32" i="1" s="1"/>
  <c r="S33" i="1"/>
  <c r="V33" i="1" s="1"/>
  <c r="S34" i="1"/>
  <c r="V34" i="1" s="1"/>
  <c r="S35" i="1"/>
  <c r="V35" i="1" s="1"/>
  <c r="S36" i="1"/>
  <c r="V36" i="1" s="1"/>
  <c r="S37" i="1"/>
  <c r="S38" i="1"/>
  <c r="V38" i="1" s="1"/>
  <c r="S39" i="1"/>
  <c r="V39" i="1" s="1"/>
  <c r="T39" i="1"/>
  <c r="W39" i="1" s="1"/>
  <c r="S40" i="1"/>
  <c r="V40" i="1" s="1"/>
  <c r="S41" i="1"/>
  <c r="V41" i="1" s="1"/>
  <c r="S42" i="1"/>
  <c r="V42" i="1" s="1"/>
  <c r="S43" i="1"/>
  <c r="V43" i="1" s="1"/>
  <c r="S44" i="1"/>
  <c r="V44" i="1" s="1"/>
  <c r="S45" i="1"/>
  <c r="S46" i="1"/>
  <c r="V46" i="1" s="1"/>
  <c r="S47" i="1"/>
  <c r="V47" i="1" s="1"/>
  <c r="T47" i="1"/>
  <c r="W47" i="1" s="1"/>
  <c r="S48" i="1"/>
  <c r="V48" i="1" s="1"/>
  <c r="S49" i="1"/>
  <c r="V49" i="1" s="1"/>
  <c r="S50" i="1"/>
  <c r="V50" i="1" s="1"/>
  <c r="S51" i="1"/>
  <c r="V51" i="1" s="1"/>
  <c r="S52" i="1"/>
  <c r="V52" i="1" s="1"/>
  <c r="S53" i="1"/>
  <c r="V53" i="1" s="1"/>
  <c r="S54" i="1"/>
  <c r="V54" i="1" s="1"/>
  <c r="S55" i="1"/>
  <c r="V55" i="1" s="1"/>
  <c r="T55" i="1"/>
  <c r="W55" i="1" s="1"/>
  <c r="S56" i="1"/>
  <c r="V56" i="1" s="1"/>
  <c r="S57" i="1"/>
  <c r="V57" i="1" s="1"/>
  <c r="S58" i="1"/>
  <c r="V58" i="1" s="1"/>
  <c r="S59" i="1"/>
  <c r="V59" i="1" s="1"/>
  <c r="S60" i="1"/>
  <c r="V60" i="1" s="1"/>
  <c r="S61" i="1"/>
  <c r="V61" i="1" s="1"/>
  <c r="S62" i="1"/>
  <c r="V62" i="1" s="1"/>
  <c r="S63" i="1"/>
  <c r="V63" i="1" s="1"/>
  <c r="T63" i="1"/>
  <c r="W63" i="1" s="1"/>
  <c r="S64" i="1"/>
  <c r="V64" i="1" s="1"/>
  <c r="S65" i="1"/>
  <c r="V65" i="1" s="1"/>
  <c r="S66" i="1"/>
  <c r="V66" i="1" s="1"/>
  <c r="S67" i="1"/>
  <c r="V67" i="1" s="1"/>
  <c r="S68" i="1"/>
  <c r="V68" i="1" s="1"/>
  <c r="S69" i="1"/>
  <c r="V69" i="1" s="1"/>
  <c r="S70" i="1"/>
  <c r="V70" i="1" s="1"/>
  <c r="S71" i="1"/>
  <c r="V71" i="1" s="1"/>
  <c r="T71" i="1"/>
  <c r="W71" i="1" s="1"/>
  <c r="S72" i="1"/>
  <c r="V72" i="1" s="1"/>
  <c r="S73" i="1"/>
  <c r="V73" i="1" s="1"/>
  <c r="S74" i="1"/>
  <c r="V74" i="1" s="1"/>
  <c r="S75" i="1"/>
  <c r="V75" i="1" s="1"/>
  <c r="S76" i="1"/>
  <c r="V76" i="1" s="1"/>
  <c r="S77" i="1"/>
  <c r="V77" i="1" s="1"/>
  <c r="S78" i="1"/>
  <c r="V78" i="1" s="1"/>
  <c r="S79" i="1"/>
  <c r="V79" i="1" s="1"/>
  <c r="S80" i="1"/>
  <c r="V80" i="1" s="1"/>
  <c r="S81" i="1"/>
  <c r="V81" i="1" s="1"/>
  <c r="S82" i="1"/>
  <c r="V82" i="1" s="1"/>
  <c r="S83" i="1"/>
  <c r="V83" i="1" s="1"/>
  <c r="S84" i="1"/>
  <c r="V84" i="1" s="1"/>
  <c r="S85" i="1"/>
  <c r="S86" i="1"/>
  <c r="V86" i="1" s="1"/>
  <c r="S87" i="1"/>
  <c r="V87" i="1" s="1"/>
  <c r="S88" i="1"/>
  <c r="V88" i="1" s="1"/>
  <c r="S89" i="1"/>
  <c r="V89" i="1" s="1"/>
  <c r="S90" i="1"/>
  <c r="V90" i="1" s="1"/>
  <c r="S91" i="1"/>
  <c r="V91" i="1" s="1"/>
  <c r="S92" i="1"/>
  <c r="V92" i="1" s="1"/>
  <c r="S93" i="1"/>
  <c r="V93" i="1" s="1"/>
  <c r="S94" i="1"/>
  <c r="V94" i="1" s="1"/>
  <c r="S95" i="1"/>
  <c r="V95" i="1" s="1"/>
  <c r="S96" i="1"/>
  <c r="V96" i="1" s="1"/>
  <c r="S97" i="1"/>
  <c r="V97" i="1" s="1"/>
  <c r="S98" i="1"/>
  <c r="V98" i="1" s="1"/>
  <c r="S99" i="1"/>
  <c r="V99" i="1" s="1"/>
  <c r="S100" i="1"/>
  <c r="V100" i="1" s="1"/>
  <c r="S101" i="1"/>
  <c r="V101" i="1" s="1"/>
  <c r="S102" i="1"/>
  <c r="V102" i="1" s="1"/>
  <c r="S103" i="1"/>
  <c r="V103" i="1" s="1"/>
  <c r="S104" i="1"/>
  <c r="V104" i="1" s="1"/>
  <c r="S105" i="1"/>
  <c r="V105" i="1" s="1"/>
  <c r="S106" i="1"/>
  <c r="V106" i="1" s="1"/>
  <c r="S107" i="1"/>
  <c r="V107" i="1" s="1"/>
  <c r="S108" i="1"/>
  <c r="V108" i="1" s="1"/>
  <c r="S109" i="1"/>
  <c r="V109" i="1" s="1"/>
  <c r="S110" i="1"/>
  <c r="V110" i="1" s="1"/>
  <c r="S11" i="1"/>
  <c r="V37" i="1"/>
  <c r="V85" i="1"/>
  <c r="H30" i="1"/>
  <c r="H31" i="1"/>
  <c r="H34" i="1"/>
  <c r="G35" i="1"/>
  <c r="G34" i="1"/>
  <c r="G33" i="1"/>
  <c r="G32" i="1"/>
  <c r="G31" i="1"/>
  <c r="G30" i="1"/>
  <c r="G29" i="1"/>
  <c r="G28" i="1"/>
  <c r="H27" i="1"/>
  <c r="G27" i="1"/>
  <c r="V16" i="1"/>
  <c r="V45" i="1"/>
  <c r="G14" i="1" l="1"/>
  <c r="AN18" i="3"/>
  <c r="AN67" i="3"/>
  <c r="AH33" i="3"/>
  <c r="AI33" i="3" s="1"/>
  <c r="AH65" i="3"/>
  <c r="AI65" i="3" s="1"/>
  <c r="AN63" i="3"/>
  <c r="AN59" i="3"/>
  <c r="AN55" i="3"/>
  <c r="AO55" i="3" s="1"/>
  <c r="AP55" i="3" s="1"/>
  <c r="AN51" i="3"/>
  <c r="AN47" i="3"/>
  <c r="AN43" i="3"/>
  <c r="AN39" i="3"/>
  <c r="AN35" i="3"/>
  <c r="AN31" i="3"/>
  <c r="AN27" i="3"/>
  <c r="AN23" i="3"/>
  <c r="AO23" i="3" s="1"/>
  <c r="AP23" i="3" s="1"/>
  <c r="AN21" i="3"/>
  <c r="AN17" i="3"/>
  <c r="AO17" i="3" s="1"/>
  <c r="AP17" i="3" s="1"/>
  <c r="AN13" i="3"/>
  <c r="AN19" i="3"/>
  <c r="AN15" i="3"/>
  <c r="AN82" i="3"/>
  <c r="AN78" i="3"/>
  <c r="AN74" i="3"/>
  <c r="AN70" i="3"/>
  <c r="AN66" i="3"/>
  <c r="AN62" i="3"/>
  <c r="AN58" i="3"/>
  <c r="AO58" i="3" s="1"/>
  <c r="AP58" i="3" s="1"/>
  <c r="AN54" i="3"/>
  <c r="AN50" i="3"/>
  <c r="AN46" i="3"/>
  <c r="AN42" i="3"/>
  <c r="AO42" i="3" s="1"/>
  <c r="AP42" i="3" s="1"/>
  <c r="AN38" i="3"/>
  <c r="AN34" i="3"/>
  <c r="AN22" i="3"/>
  <c r="AO22" i="3" s="1"/>
  <c r="AP22" i="3" s="1"/>
  <c r="AN14" i="3"/>
  <c r="AO14" i="3" s="1"/>
  <c r="AP14" i="3" s="1"/>
  <c r="AN30" i="3"/>
  <c r="AN26" i="3"/>
  <c r="AN108" i="3"/>
  <c r="AN104" i="3"/>
  <c r="AN100" i="3"/>
  <c r="AN96" i="3"/>
  <c r="AN92" i="3"/>
  <c r="AN88" i="3"/>
  <c r="AN84" i="3"/>
  <c r="AN80" i="3"/>
  <c r="AN76" i="3"/>
  <c r="AN72" i="3"/>
  <c r="AN68" i="3"/>
  <c r="AN64" i="3"/>
  <c r="AN60" i="3"/>
  <c r="AN56" i="3"/>
  <c r="AO56" i="3" s="1"/>
  <c r="AP56" i="3" s="1"/>
  <c r="AN52" i="3"/>
  <c r="AN48" i="3"/>
  <c r="AN44" i="3"/>
  <c r="AN40" i="3"/>
  <c r="AO40" i="3" s="1"/>
  <c r="AP40" i="3" s="1"/>
  <c r="AN36" i="3"/>
  <c r="AN32" i="3"/>
  <c r="AN28" i="3"/>
  <c r="AN24" i="3"/>
  <c r="AN20" i="3"/>
  <c r="AN16" i="3"/>
  <c r="AO16" i="3" s="1"/>
  <c r="AP16" i="3" s="1"/>
  <c r="AN12" i="3"/>
  <c r="AO100" i="3"/>
  <c r="AP100" i="3" s="1"/>
  <c r="AN109" i="3"/>
  <c r="AN105" i="3"/>
  <c r="AN101" i="3"/>
  <c r="AN97" i="3"/>
  <c r="AN93" i="3"/>
  <c r="AN89" i="3"/>
  <c r="AN85" i="3"/>
  <c r="AN81" i="3"/>
  <c r="AN77" i="3"/>
  <c r="AN73" i="3"/>
  <c r="AN69" i="3"/>
  <c r="AN65" i="3"/>
  <c r="AO65" i="3" s="1"/>
  <c r="AP65" i="3" s="1"/>
  <c r="AN61" i="3"/>
  <c r="AN57" i="3"/>
  <c r="AN53" i="3"/>
  <c r="AN49" i="3"/>
  <c r="AO49" i="3" s="1"/>
  <c r="AP49" i="3" s="1"/>
  <c r="AN45" i="3"/>
  <c r="AN41" i="3"/>
  <c r="AN37" i="3"/>
  <c r="AN33" i="3"/>
  <c r="AO33" i="3" s="1"/>
  <c r="AP33" i="3" s="1"/>
  <c r="AN29" i="3"/>
  <c r="AO59" i="3"/>
  <c r="AP59" i="3" s="1"/>
  <c r="AO92" i="3"/>
  <c r="AP92" i="3" s="1"/>
  <c r="AO43" i="3"/>
  <c r="AP43" i="3" s="1"/>
  <c r="AO84" i="3"/>
  <c r="AP84" i="3" s="1"/>
  <c r="AO27" i="3"/>
  <c r="AP27" i="3" s="1"/>
  <c r="AO12" i="3"/>
  <c r="AP12" i="3" s="1"/>
  <c r="AO75" i="3"/>
  <c r="AP75" i="3" s="1"/>
  <c r="AO15" i="3"/>
  <c r="AP15" i="3" s="1"/>
  <c r="AO108" i="3"/>
  <c r="AP108" i="3" s="1"/>
  <c r="AO99" i="3"/>
  <c r="AP99" i="3" s="1"/>
  <c r="AO91" i="3"/>
  <c r="AP91" i="3" s="1"/>
  <c r="AO83" i="3"/>
  <c r="AP83" i="3" s="1"/>
  <c r="AO71" i="3"/>
  <c r="AP71" i="3" s="1"/>
  <c r="AO39" i="3"/>
  <c r="AP39" i="3" s="1"/>
  <c r="AO104" i="3"/>
  <c r="AP104" i="3" s="1"/>
  <c r="AO96" i="3"/>
  <c r="AP96" i="3" s="1"/>
  <c r="AO88" i="3"/>
  <c r="AP88" i="3" s="1"/>
  <c r="AO80" i="3"/>
  <c r="AP80" i="3" s="1"/>
  <c r="AO67" i="3"/>
  <c r="AP67" i="3" s="1"/>
  <c r="AO51" i="3"/>
  <c r="AP51" i="3" s="1"/>
  <c r="AO35" i="3"/>
  <c r="AP35" i="3" s="1"/>
  <c r="AO20" i="3"/>
  <c r="AP20" i="3" s="1"/>
  <c r="AO103" i="3"/>
  <c r="AP103" i="3" s="1"/>
  <c r="AO95" i="3"/>
  <c r="AP95" i="3" s="1"/>
  <c r="AO87" i="3"/>
  <c r="AP87" i="3" s="1"/>
  <c r="AO79" i="3"/>
  <c r="AP79" i="3" s="1"/>
  <c r="AO63" i="3"/>
  <c r="AP63" i="3" s="1"/>
  <c r="AO47" i="3"/>
  <c r="AP47" i="3" s="1"/>
  <c r="AO31" i="3"/>
  <c r="AP31" i="3" s="1"/>
  <c r="Z105" i="3"/>
  <c r="AH105" i="3" s="1"/>
  <c r="AI105" i="3" s="1"/>
  <c r="AO105" i="3"/>
  <c r="AP105" i="3" s="1"/>
  <c r="Z107" i="3"/>
  <c r="AH107" i="3" s="1"/>
  <c r="AI107" i="3" s="1"/>
  <c r="AO107" i="3"/>
  <c r="AP107" i="3" s="1"/>
  <c r="Z109" i="3"/>
  <c r="AH109" i="3" s="1"/>
  <c r="AI109" i="3" s="1"/>
  <c r="AO109" i="3"/>
  <c r="AP109" i="3" s="1"/>
  <c r="AN25" i="3"/>
  <c r="AO25" i="3" s="1"/>
  <c r="AP25" i="3" s="1"/>
  <c r="AO76" i="3"/>
  <c r="AP76" i="3" s="1"/>
  <c r="AO68" i="3"/>
  <c r="AP68" i="3" s="1"/>
  <c r="AO60" i="3"/>
  <c r="AP60" i="3" s="1"/>
  <c r="AO52" i="3"/>
  <c r="AP52" i="3" s="1"/>
  <c r="AO44" i="3"/>
  <c r="AP44" i="3" s="1"/>
  <c r="AO32" i="3"/>
  <c r="AP32" i="3" s="1"/>
  <c r="Z24" i="3"/>
  <c r="AO24" i="3"/>
  <c r="AP24" i="3" s="1"/>
  <c r="Z26" i="3"/>
  <c r="AO26" i="3"/>
  <c r="AP26" i="3" s="1"/>
  <c r="Z28" i="3"/>
  <c r="AO28" i="3"/>
  <c r="AP28" i="3" s="1"/>
  <c r="Z30" i="3"/>
  <c r="AO30" i="3"/>
  <c r="AP30" i="3" s="1"/>
  <c r="Z34" i="3"/>
  <c r="AO34" i="3"/>
  <c r="AP34" i="3" s="1"/>
  <c r="Z36" i="3"/>
  <c r="AO36" i="3"/>
  <c r="AP36" i="3" s="1"/>
  <c r="Z38" i="3"/>
  <c r="AO38" i="3"/>
  <c r="AP38" i="3" s="1"/>
  <c r="Z42" i="3"/>
  <c r="Z46" i="3"/>
  <c r="AO46" i="3"/>
  <c r="AP46" i="3" s="1"/>
  <c r="Z50" i="3"/>
  <c r="AO50" i="3"/>
  <c r="AP50" i="3" s="1"/>
  <c r="Z54" i="3"/>
  <c r="AO54" i="3"/>
  <c r="AP54" i="3" s="1"/>
  <c r="Z58" i="3"/>
  <c r="Z62" i="3"/>
  <c r="AO62" i="3"/>
  <c r="AP62" i="3" s="1"/>
  <c r="Z66" i="3"/>
  <c r="AO66" i="3"/>
  <c r="AP66" i="3" s="1"/>
  <c r="Z70" i="3"/>
  <c r="AH70" i="3" s="1"/>
  <c r="AK70" i="3" s="1"/>
  <c r="AO70" i="3"/>
  <c r="AP70" i="3" s="1"/>
  <c r="Z74" i="3"/>
  <c r="AH74" i="3" s="1"/>
  <c r="AK74" i="3" s="1"/>
  <c r="AO74" i="3"/>
  <c r="AP74" i="3" s="1"/>
  <c r="AO72" i="3"/>
  <c r="AP72" i="3" s="1"/>
  <c r="AO64" i="3"/>
  <c r="AP64" i="3" s="1"/>
  <c r="AO48" i="3"/>
  <c r="AP48" i="3" s="1"/>
  <c r="AO19" i="3"/>
  <c r="AP19" i="3" s="1"/>
  <c r="AO110" i="3"/>
  <c r="AP110" i="3" s="1"/>
  <c r="AO106" i="3"/>
  <c r="AP106" i="3" s="1"/>
  <c r="AO102" i="3"/>
  <c r="AP102" i="3" s="1"/>
  <c r="AO98" i="3"/>
  <c r="AP98" i="3" s="1"/>
  <c r="AO94" i="3"/>
  <c r="AP94" i="3" s="1"/>
  <c r="AO90" i="3"/>
  <c r="AP90" i="3" s="1"/>
  <c r="AO86" i="3"/>
  <c r="AP86" i="3" s="1"/>
  <c r="AO82" i="3"/>
  <c r="AP82" i="3" s="1"/>
  <c r="AO78" i="3"/>
  <c r="AP78" i="3" s="1"/>
  <c r="AO18" i="3"/>
  <c r="AP18" i="3" s="1"/>
  <c r="AF64" i="3"/>
  <c r="AG64" i="3" s="1"/>
  <c r="AH64" i="3" s="1"/>
  <c r="AO101" i="3"/>
  <c r="AP101" i="3" s="1"/>
  <c r="AO97" i="3"/>
  <c r="AP97" i="3" s="1"/>
  <c r="AO93" i="3"/>
  <c r="AP93" i="3" s="1"/>
  <c r="AO89" i="3"/>
  <c r="AP89" i="3" s="1"/>
  <c r="AO85" i="3"/>
  <c r="AP85" i="3" s="1"/>
  <c r="AO81" i="3"/>
  <c r="AP81" i="3" s="1"/>
  <c r="AO77" i="3"/>
  <c r="AP77" i="3" s="1"/>
  <c r="AO73" i="3"/>
  <c r="AP73" i="3" s="1"/>
  <c r="AO69" i="3"/>
  <c r="AP69" i="3" s="1"/>
  <c r="AO61" i="3"/>
  <c r="AP61" i="3" s="1"/>
  <c r="AO57" i="3"/>
  <c r="AP57" i="3" s="1"/>
  <c r="AO53" i="3"/>
  <c r="AP53" i="3" s="1"/>
  <c r="AO45" i="3"/>
  <c r="AP45" i="3" s="1"/>
  <c r="AO41" i="3"/>
  <c r="AP41" i="3" s="1"/>
  <c r="AO37" i="3"/>
  <c r="AP37" i="3" s="1"/>
  <c r="AO29" i="3"/>
  <c r="AP29" i="3" s="1"/>
  <c r="AO21" i="3"/>
  <c r="AP21" i="3" s="1"/>
  <c r="AO13" i="3"/>
  <c r="AP13" i="3" s="1"/>
  <c r="AJ90" i="3"/>
  <c r="AK93" i="3"/>
  <c r="AI86" i="3"/>
  <c r="AJ86" i="3" s="1"/>
  <c r="AK87" i="3"/>
  <c r="AI87" i="3"/>
  <c r="AK95" i="3"/>
  <c r="AI95" i="3"/>
  <c r="AK102" i="3"/>
  <c r="AI99" i="3"/>
  <c r="AI103" i="3"/>
  <c r="AJ103" i="3" s="1"/>
  <c r="AT8" i="3"/>
  <c r="AT9" i="3" s="1"/>
  <c r="AF71" i="3"/>
  <c r="AG71" i="3" s="1"/>
  <c r="AF74" i="3"/>
  <c r="AG74" i="3" s="1"/>
  <c r="AF76" i="3"/>
  <c r="AG76" i="3" s="1"/>
  <c r="AF78" i="3"/>
  <c r="AG78" i="3" s="1"/>
  <c r="AF80" i="3"/>
  <c r="AG80" i="3" s="1"/>
  <c r="AF82" i="3"/>
  <c r="AG82" i="3" s="1"/>
  <c r="AF12" i="3"/>
  <c r="AG12" i="3" s="1"/>
  <c r="AH12" i="3" s="1"/>
  <c r="AF14" i="3"/>
  <c r="AG14" i="3" s="1"/>
  <c r="AH14" i="3" s="1"/>
  <c r="AF19" i="3"/>
  <c r="AG19" i="3" s="1"/>
  <c r="AH19" i="3" s="1"/>
  <c r="AF28" i="3"/>
  <c r="AG28" i="3" s="1"/>
  <c r="AF33" i="3"/>
  <c r="AG33" i="3" s="1"/>
  <c r="AF45" i="3"/>
  <c r="AG45" i="3" s="1"/>
  <c r="AH45" i="3" s="1"/>
  <c r="AF48" i="3"/>
  <c r="AG48" i="3" s="1"/>
  <c r="AH48" i="3" s="1"/>
  <c r="AF61" i="3"/>
  <c r="AG61" i="3" s="1"/>
  <c r="AH61" i="3" s="1"/>
  <c r="AF63" i="3"/>
  <c r="AG63" i="3" s="1"/>
  <c r="AH63" i="3" s="1"/>
  <c r="AI68" i="3"/>
  <c r="AI69" i="3"/>
  <c r="AI71" i="3"/>
  <c r="AI72" i="3"/>
  <c r="AI73" i="3"/>
  <c r="AI75" i="3"/>
  <c r="AI76" i="3"/>
  <c r="AI77" i="3"/>
  <c r="AI78" i="3"/>
  <c r="AI79" i="3"/>
  <c r="AI80" i="3"/>
  <c r="AI81" i="3"/>
  <c r="AI82" i="3"/>
  <c r="AI83" i="3"/>
  <c r="AK85" i="3"/>
  <c r="AK90" i="3"/>
  <c r="AI94" i="3"/>
  <c r="AJ94" i="3" s="1"/>
  <c r="AI98" i="3"/>
  <c r="AJ98" i="3" s="1"/>
  <c r="AF110" i="3"/>
  <c r="AG110" i="3" s="1"/>
  <c r="AF109" i="3"/>
  <c r="AG109" i="3" s="1"/>
  <c r="AF108" i="3"/>
  <c r="AG108" i="3" s="1"/>
  <c r="AF107" i="3"/>
  <c r="AG107" i="3" s="1"/>
  <c r="AF106" i="3"/>
  <c r="AG106" i="3" s="1"/>
  <c r="AF105" i="3"/>
  <c r="AG105" i="3" s="1"/>
  <c r="AF104" i="3"/>
  <c r="AG104" i="3" s="1"/>
  <c r="AF103" i="3"/>
  <c r="AG103" i="3" s="1"/>
  <c r="AF102" i="3"/>
  <c r="AG102" i="3" s="1"/>
  <c r="AF101" i="3"/>
  <c r="AG101" i="3" s="1"/>
  <c r="AF100" i="3"/>
  <c r="AG100" i="3" s="1"/>
  <c r="AF99" i="3"/>
  <c r="AG99" i="3" s="1"/>
  <c r="AF98" i="3"/>
  <c r="AG98" i="3" s="1"/>
  <c r="AF97" i="3"/>
  <c r="AG97" i="3" s="1"/>
  <c r="AF96" i="3"/>
  <c r="AG96" i="3" s="1"/>
  <c r="AF95" i="3"/>
  <c r="AG95" i="3" s="1"/>
  <c r="AF94" i="3"/>
  <c r="AG94" i="3" s="1"/>
  <c r="AF93" i="3"/>
  <c r="AG93" i="3" s="1"/>
  <c r="AF92" i="3"/>
  <c r="AG92" i="3" s="1"/>
  <c r="AF91" i="3"/>
  <c r="AG91" i="3" s="1"/>
  <c r="AF90" i="3"/>
  <c r="AG90" i="3" s="1"/>
  <c r="AF89" i="3"/>
  <c r="AG89" i="3" s="1"/>
  <c r="AF88" i="3"/>
  <c r="AG88" i="3" s="1"/>
  <c r="AF87" i="3"/>
  <c r="AG87" i="3" s="1"/>
  <c r="AF86" i="3"/>
  <c r="AG86" i="3" s="1"/>
  <c r="AF85" i="3"/>
  <c r="AG85" i="3" s="1"/>
  <c r="AF84" i="3"/>
  <c r="AG84" i="3" s="1"/>
  <c r="AF83" i="3"/>
  <c r="AG83" i="3" s="1"/>
  <c r="AF66" i="3"/>
  <c r="AG66" i="3" s="1"/>
  <c r="AF62" i="3"/>
  <c r="AG62" i="3" s="1"/>
  <c r="AF58" i="3"/>
  <c r="AG58" i="3" s="1"/>
  <c r="AF54" i="3"/>
  <c r="AG54" i="3" s="1"/>
  <c r="AF50" i="3"/>
  <c r="AG50" i="3" s="1"/>
  <c r="AF46" i="3"/>
  <c r="AG46" i="3" s="1"/>
  <c r="AF42" i="3"/>
  <c r="AG42" i="3" s="1"/>
  <c r="AF38" i="3"/>
  <c r="AG38" i="3" s="1"/>
  <c r="AF35" i="3"/>
  <c r="AG35" i="3" s="1"/>
  <c r="AH35" i="3" s="1"/>
  <c r="AF24" i="3"/>
  <c r="AG24" i="3" s="1"/>
  <c r="AF29" i="3"/>
  <c r="AG29" i="3" s="1"/>
  <c r="AH29" i="3" s="1"/>
  <c r="AF49" i="3"/>
  <c r="AG49" i="3" s="1"/>
  <c r="AH49" i="3" s="1"/>
  <c r="AF65" i="3"/>
  <c r="AG65" i="3" s="1"/>
  <c r="AF68" i="3"/>
  <c r="AG68" i="3" s="1"/>
  <c r="AF69" i="3"/>
  <c r="AG69" i="3" s="1"/>
  <c r="AF77" i="3"/>
  <c r="AG77" i="3" s="1"/>
  <c r="AF20" i="3"/>
  <c r="AG20" i="3" s="1"/>
  <c r="AH20" i="3" s="1"/>
  <c r="AF32" i="3"/>
  <c r="AG32" i="3" s="1"/>
  <c r="AH32" i="3" s="1"/>
  <c r="AF36" i="3"/>
  <c r="AG36" i="3" s="1"/>
  <c r="AF47" i="3"/>
  <c r="AG47" i="3" s="1"/>
  <c r="AH47" i="3" s="1"/>
  <c r="AF11" i="3"/>
  <c r="AG11" i="3" s="1"/>
  <c r="AH11" i="3" s="1"/>
  <c r="AI11" i="3" s="1"/>
  <c r="AF15" i="3"/>
  <c r="AG15" i="3" s="1"/>
  <c r="AH15" i="3" s="1"/>
  <c r="AF16" i="3"/>
  <c r="AG16" i="3" s="1"/>
  <c r="AH16" i="3" s="1"/>
  <c r="AF18" i="3"/>
  <c r="AG18" i="3" s="1"/>
  <c r="AH18" i="3" s="1"/>
  <c r="F20" i="3"/>
  <c r="AF23" i="3"/>
  <c r="AG23" i="3" s="1"/>
  <c r="AH23" i="3" s="1"/>
  <c r="F24" i="3"/>
  <c r="AF26" i="3"/>
  <c r="AG26" i="3" s="1"/>
  <c r="AF27" i="3"/>
  <c r="AG27" i="3" s="1"/>
  <c r="AH27" i="3" s="1"/>
  <c r="AF31" i="3"/>
  <c r="AG31" i="3" s="1"/>
  <c r="AH31" i="3" s="1"/>
  <c r="AF41" i="3"/>
  <c r="AG41" i="3" s="1"/>
  <c r="AH41" i="3" s="1"/>
  <c r="AF43" i="3"/>
  <c r="AG43" i="3" s="1"/>
  <c r="AH43" i="3" s="1"/>
  <c r="AF44" i="3"/>
  <c r="AG44" i="3" s="1"/>
  <c r="AH44" i="3" s="1"/>
  <c r="AF57" i="3"/>
  <c r="AG57" i="3" s="1"/>
  <c r="AH57" i="3" s="1"/>
  <c r="AF59" i="3"/>
  <c r="AG59" i="3" s="1"/>
  <c r="AH59" i="3" s="1"/>
  <c r="AF60" i="3"/>
  <c r="AG60" i="3" s="1"/>
  <c r="AH60" i="3" s="1"/>
  <c r="AK92" i="3"/>
  <c r="AI92" i="3"/>
  <c r="AJ93" i="3" s="1"/>
  <c r="AK100" i="3"/>
  <c r="AI100" i="3"/>
  <c r="AF21" i="3"/>
  <c r="AG21" i="3" s="1"/>
  <c r="AH21" i="3" s="1"/>
  <c r="AF51" i="3"/>
  <c r="AG51" i="3" s="1"/>
  <c r="AH51" i="3" s="1"/>
  <c r="AF52" i="3"/>
  <c r="AG52" i="3" s="1"/>
  <c r="AH52" i="3" s="1"/>
  <c r="AF67" i="3"/>
  <c r="AG67" i="3" s="1"/>
  <c r="AH67" i="3" s="1"/>
  <c r="AF70" i="3"/>
  <c r="AG70" i="3" s="1"/>
  <c r="AF72" i="3"/>
  <c r="AG72" i="3" s="1"/>
  <c r="AF73" i="3"/>
  <c r="AG73" i="3" s="1"/>
  <c r="AF75" i="3"/>
  <c r="AG75" i="3" s="1"/>
  <c r="AF79" i="3"/>
  <c r="AG79" i="3" s="1"/>
  <c r="AF81" i="3"/>
  <c r="AG81" i="3" s="1"/>
  <c r="AF17" i="3"/>
  <c r="AG17" i="3" s="1"/>
  <c r="AH17" i="3" s="1"/>
  <c r="AF13" i="3"/>
  <c r="AG13" i="3" s="1"/>
  <c r="AH13" i="3" s="1"/>
  <c r="AT3" i="3"/>
  <c r="X4" i="3"/>
  <c r="AF22" i="3"/>
  <c r="AG22" i="3" s="1"/>
  <c r="AH22" i="3" s="1"/>
  <c r="AF25" i="3"/>
  <c r="AG25" i="3" s="1"/>
  <c r="AH25" i="3" s="1"/>
  <c r="AF30" i="3"/>
  <c r="AG30" i="3" s="1"/>
  <c r="AF34" i="3"/>
  <c r="AG34" i="3" s="1"/>
  <c r="AF37" i="3"/>
  <c r="AG37" i="3" s="1"/>
  <c r="AH37" i="3" s="1"/>
  <c r="AF39" i="3"/>
  <c r="AG39" i="3" s="1"/>
  <c r="AH39" i="3" s="1"/>
  <c r="AF40" i="3"/>
  <c r="AG40" i="3" s="1"/>
  <c r="AH40" i="3" s="1"/>
  <c r="AF53" i="3"/>
  <c r="AG53" i="3" s="1"/>
  <c r="AH53" i="3" s="1"/>
  <c r="AF55" i="3"/>
  <c r="AG55" i="3" s="1"/>
  <c r="AH55" i="3" s="1"/>
  <c r="AF56" i="3"/>
  <c r="AG56" i="3" s="1"/>
  <c r="AH56" i="3" s="1"/>
  <c r="AK84" i="3"/>
  <c r="AI84" i="3"/>
  <c r="AK89" i="3"/>
  <c r="AK91" i="3"/>
  <c r="AI91" i="3"/>
  <c r="AJ91" i="3" s="1"/>
  <c r="AK96" i="3"/>
  <c r="AI96" i="3"/>
  <c r="AI101" i="3"/>
  <c r="AK101" i="3"/>
  <c r="AK105" i="3"/>
  <c r="AI106" i="3"/>
  <c r="AK106" i="3"/>
  <c r="AI108" i="3"/>
  <c r="AK108" i="3"/>
  <c r="AI110" i="3"/>
  <c r="AK110" i="3"/>
  <c r="AK88" i="3"/>
  <c r="AI88" i="3"/>
  <c r="AK97" i="3"/>
  <c r="AK104" i="3"/>
  <c r="AI104" i="3"/>
  <c r="V2" i="1"/>
  <c r="H33" i="1"/>
  <c r="H29" i="1"/>
  <c r="T110" i="1"/>
  <c r="W110" i="1" s="1"/>
  <c r="T108" i="1"/>
  <c r="W108" i="1" s="1"/>
  <c r="T106" i="1"/>
  <c r="W106" i="1" s="1"/>
  <c r="T104" i="1"/>
  <c r="W104" i="1" s="1"/>
  <c r="T102" i="1"/>
  <c r="W102" i="1" s="1"/>
  <c r="T100" i="1"/>
  <c r="W100" i="1" s="1"/>
  <c r="T98" i="1"/>
  <c r="W98" i="1" s="1"/>
  <c r="T96" i="1"/>
  <c r="W96" i="1" s="1"/>
  <c r="T94" i="1"/>
  <c r="W94" i="1" s="1"/>
  <c r="T92" i="1"/>
  <c r="W92" i="1" s="1"/>
  <c r="T90" i="1"/>
  <c r="W90" i="1" s="1"/>
  <c r="T88" i="1"/>
  <c r="W88" i="1" s="1"/>
  <c r="T86" i="1"/>
  <c r="W86" i="1" s="1"/>
  <c r="T84" i="1"/>
  <c r="W84" i="1" s="1"/>
  <c r="T82" i="1"/>
  <c r="W82" i="1" s="1"/>
  <c r="T80" i="1"/>
  <c r="W80" i="1" s="1"/>
  <c r="T78" i="1"/>
  <c r="W78" i="1" s="1"/>
  <c r="T73" i="1"/>
  <c r="W73" i="1" s="1"/>
  <c r="T41" i="1"/>
  <c r="W41" i="1" s="1"/>
  <c r="T33" i="1"/>
  <c r="W33" i="1" s="1"/>
  <c r="T17" i="1"/>
  <c r="W17" i="1" s="1"/>
  <c r="T11" i="1"/>
  <c r="W11" i="1" s="1"/>
  <c r="T20" i="1"/>
  <c r="W20" i="1" s="1"/>
  <c r="T32" i="1"/>
  <c r="W32" i="1" s="1"/>
  <c r="T42" i="1"/>
  <c r="W42" i="1" s="1"/>
  <c r="T52" i="1"/>
  <c r="W52" i="1" s="1"/>
  <c r="T64" i="1"/>
  <c r="W64" i="1" s="1"/>
  <c r="T70" i="1"/>
  <c r="W70" i="1" s="1"/>
  <c r="T30" i="1"/>
  <c r="W30" i="1" s="1"/>
  <c r="H32" i="1"/>
  <c r="H28" i="1"/>
  <c r="T75" i="1"/>
  <c r="W75" i="1" s="1"/>
  <c r="T67" i="1"/>
  <c r="W67" i="1" s="1"/>
  <c r="T59" i="1"/>
  <c r="W59" i="1" s="1"/>
  <c r="T51" i="1"/>
  <c r="W51" i="1" s="1"/>
  <c r="T43" i="1"/>
  <c r="W43" i="1" s="1"/>
  <c r="T29" i="1"/>
  <c r="W29" i="1" s="1"/>
  <c r="T13" i="1"/>
  <c r="W13" i="1" s="1"/>
  <c r="T12" i="1"/>
  <c r="W12" i="1" s="1"/>
  <c r="T24" i="1"/>
  <c r="W24" i="1" s="1"/>
  <c r="T34" i="1"/>
  <c r="W34" i="1" s="1"/>
  <c r="T44" i="1"/>
  <c r="W44" i="1" s="1"/>
  <c r="T56" i="1"/>
  <c r="W56" i="1" s="1"/>
  <c r="T66" i="1"/>
  <c r="W66" i="1" s="1"/>
  <c r="T15" i="1"/>
  <c r="W15" i="1" s="1"/>
  <c r="G13" i="1"/>
  <c r="R2" i="1" s="1"/>
  <c r="T109" i="1"/>
  <c r="W109" i="1" s="1"/>
  <c r="T107" i="1"/>
  <c r="W107" i="1" s="1"/>
  <c r="T105" i="1"/>
  <c r="W105" i="1" s="1"/>
  <c r="T103" i="1"/>
  <c r="W103" i="1" s="1"/>
  <c r="T101" i="1"/>
  <c r="W101" i="1" s="1"/>
  <c r="T99" i="1"/>
  <c r="W99" i="1" s="1"/>
  <c r="T97" i="1"/>
  <c r="W97" i="1" s="1"/>
  <c r="T95" i="1"/>
  <c r="W95" i="1" s="1"/>
  <c r="T93" i="1"/>
  <c r="W93" i="1" s="1"/>
  <c r="T91" i="1"/>
  <c r="W91" i="1" s="1"/>
  <c r="T89" i="1"/>
  <c r="W89" i="1" s="1"/>
  <c r="T87" i="1"/>
  <c r="W87" i="1" s="1"/>
  <c r="T85" i="1"/>
  <c r="W85" i="1" s="1"/>
  <c r="T83" i="1"/>
  <c r="W83" i="1" s="1"/>
  <c r="T81" i="1"/>
  <c r="W81" i="1" s="1"/>
  <c r="T79" i="1"/>
  <c r="W79" i="1" s="1"/>
  <c r="T77" i="1"/>
  <c r="W77" i="1" s="1"/>
  <c r="T69" i="1"/>
  <c r="W69" i="1" s="1"/>
  <c r="T37" i="1"/>
  <c r="W37" i="1" s="1"/>
  <c r="T25" i="1"/>
  <c r="W25" i="1" s="1"/>
  <c r="T16" i="1"/>
  <c r="W16" i="1" s="1"/>
  <c r="T26" i="1"/>
  <c r="W26" i="1" s="1"/>
  <c r="T36" i="1"/>
  <c r="W36" i="1" s="1"/>
  <c r="T48" i="1"/>
  <c r="W48" i="1" s="1"/>
  <c r="T58" i="1"/>
  <c r="W58" i="1" s="1"/>
  <c r="T74" i="1"/>
  <c r="W74" i="1" s="1"/>
  <c r="T76" i="1"/>
  <c r="W76" i="1" s="1"/>
  <c r="T31" i="1"/>
  <c r="W31" i="1" s="1"/>
  <c r="T23" i="1"/>
  <c r="W23" i="1" s="1"/>
  <c r="T14" i="1"/>
  <c r="W14" i="1" s="1"/>
  <c r="T22" i="1"/>
  <c r="W22" i="1" s="1"/>
  <c r="T38" i="1"/>
  <c r="W38" i="1" s="1"/>
  <c r="T46" i="1"/>
  <c r="W46" i="1" s="1"/>
  <c r="T54" i="1"/>
  <c r="W54" i="1" s="1"/>
  <c r="T62" i="1"/>
  <c r="W62" i="1" s="1"/>
  <c r="H35" i="1"/>
  <c r="G10" i="1" s="1"/>
  <c r="G21" i="1"/>
  <c r="R1" i="1"/>
  <c r="V11" i="1"/>
  <c r="AK109" i="3" l="1"/>
  <c r="AK107" i="3"/>
  <c r="AI55" i="3"/>
  <c r="AI27" i="3"/>
  <c r="AK27" i="3"/>
  <c r="AI53" i="3"/>
  <c r="AI51" i="3"/>
  <c r="AI60" i="3"/>
  <c r="AI43" i="3"/>
  <c r="AI47" i="3"/>
  <c r="AI49" i="3"/>
  <c r="AI63" i="3"/>
  <c r="AI52" i="3"/>
  <c r="AI44" i="3"/>
  <c r="AI35" i="3"/>
  <c r="AI45" i="3"/>
  <c r="AJ45" i="3" s="1"/>
  <c r="AK45" i="3" s="1"/>
  <c r="AI40" i="3"/>
  <c r="AI59" i="3"/>
  <c r="AI41" i="3"/>
  <c r="AI29" i="3"/>
  <c r="AI61" i="3"/>
  <c r="AI64" i="3"/>
  <c r="AJ65" i="3" s="1"/>
  <c r="AK65" i="3" s="1"/>
  <c r="AI37" i="3"/>
  <c r="AI56" i="3"/>
  <c r="AI39" i="3"/>
  <c r="AI67" i="3"/>
  <c r="AJ68" i="3" s="1"/>
  <c r="AI57" i="3"/>
  <c r="AI31" i="3"/>
  <c r="AI32" i="3"/>
  <c r="AI48" i="3"/>
  <c r="AJ48" i="3" s="1"/>
  <c r="AK48" i="3" s="1"/>
  <c r="AH62" i="3"/>
  <c r="AI62" i="3" s="1"/>
  <c r="AH54" i="3"/>
  <c r="AI54" i="3" s="1"/>
  <c r="AJ54" i="3" s="1"/>
  <c r="AH46" i="3"/>
  <c r="AH38" i="3"/>
  <c r="AH34" i="3"/>
  <c r="AI34" i="3" s="1"/>
  <c r="AJ34" i="3" s="1"/>
  <c r="AH28" i="3"/>
  <c r="AI28" i="3" s="1"/>
  <c r="AJ28" i="3" s="1"/>
  <c r="AH66" i="3"/>
  <c r="AI66" i="3" s="1"/>
  <c r="AJ66" i="3" s="1"/>
  <c r="AH58" i="3"/>
  <c r="AH50" i="3"/>
  <c r="AI50" i="3" s="1"/>
  <c r="AJ50" i="3" s="1"/>
  <c r="AH42" i="3"/>
  <c r="AI42" i="3" s="1"/>
  <c r="AH36" i="3"/>
  <c r="AI36" i="3" s="1"/>
  <c r="AH30" i="3"/>
  <c r="AH26" i="3"/>
  <c r="AI26" i="3" s="1"/>
  <c r="AI70" i="3"/>
  <c r="AJ71" i="3" s="1"/>
  <c r="AA7" i="3"/>
  <c r="Z4" i="3" s="1"/>
  <c r="AI74" i="3"/>
  <c r="AJ74" i="3" s="1"/>
  <c r="AP9" i="3"/>
  <c r="AJ88" i="3"/>
  <c r="AH24" i="3"/>
  <c r="AI24" i="3" s="1"/>
  <c r="AJ104" i="3"/>
  <c r="AJ87" i="3"/>
  <c r="AJ108" i="3"/>
  <c r="AJ100" i="3"/>
  <c r="AJ82" i="3"/>
  <c r="AJ78" i="3"/>
  <c r="AJ96" i="3"/>
  <c r="AJ81" i="3"/>
  <c r="AJ77" i="3"/>
  <c r="AJ73" i="3"/>
  <c r="AJ99" i="3"/>
  <c r="AJ97" i="3"/>
  <c r="AJ109" i="3"/>
  <c r="AJ69" i="3"/>
  <c r="AJ106" i="3"/>
  <c r="AJ84" i="3"/>
  <c r="AJ89" i="3"/>
  <c r="AJ80" i="3"/>
  <c r="AJ76" i="3"/>
  <c r="AJ72" i="3"/>
  <c r="AI25" i="3"/>
  <c r="AI16" i="3"/>
  <c r="AI22" i="3"/>
  <c r="AI14" i="3"/>
  <c r="AI20" i="3"/>
  <c r="AI17" i="3"/>
  <c r="AI15" i="3"/>
  <c r="AI18" i="3"/>
  <c r="F34" i="3"/>
  <c r="X2" i="3"/>
  <c r="X6" i="3" s="1"/>
  <c r="AI21" i="3"/>
  <c r="AI19" i="3"/>
  <c r="AI12" i="3"/>
  <c r="AJ12" i="3" s="1"/>
  <c r="AK12" i="3" s="1"/>
  <c r="AJ101" i="3"/>
  <c r="AU3" i="3"/>
  <c r="AJ95" i="3"/>
  <c r="AJ92" i="3"/>
  <c r="AJ102" i="3"/>
  <c r="AI13" i="3"/>
  <c r="AI23" i="3"/>
  <c r="AJ110" i="3"/>
  <c r="AJ105" i="3"/>
  <c r="AJ85" i="3"/>
  <c r="AJ107" i="3"/>
  <c r="AJ83" i="3"/>
  <c r="AJ79" i="3"/>
  <c r="R3" i="1"/>
  <c r="R5" i="1" s="1"/>
  <c r="G15" i="1" s="1"/>
  <c r="V3" i="1"/>
  <c r="W7" i="1"/>
  <c r="AK28" i="3" l="1"/>
  <c r="AJ56" i="3"/>
  <c r="AK56" i="3" s="1"/>
  <c r="AJ64" i="3"/>
  <c r="AK64" i="3" s="1"/>
  <c r="AJ49" i="3"/>
  <c r="AK49" i="3" s="1"/>
  <c r="AJ36" i="3"/>
  <c r="AK36" i="3" s="1"/>
  <c r="AJ60" i="3"/>
  <c r="AK60" i="3" s="1"/>
  <c r="AJ53" i="3"/>
  <c r="AK53" i="3" s="1"/>
  <c r="AJ27" i="3"/>
  <c r="AJ44" i="3"/>
  <c r="AK44" i="3" s="1"/>
  <c r="AJ63" i="3"/>
  <c r="AK63" i="3" s="1"/>
  <c r="AJ32" i="3"/>
  <c r="AK32" i="3" s="1"/>
  <c r="AJ61" i="3"/>
  <c r="AK61" i="3" s="1"/>
  <c r="AJ40" i="3"/>
  <c r="AK40" i="3" s="1"/>
  <c r="AJ29" i="3"/>
  <c r="AK29" i="3" s="1"/>
  <c r="AJ75" i="3"/>
  <c r="AJ57" i="3"/>
  <c r="AK57" i="3" s="1"/>
  <c r="AJ37" i="3"/>
  <c r="AK37" i="3" s="1"/>
  <c r="AJ42" i="3"/>
  <c r="AJ43" i="3"/>
  <c r="AK43" i="3" s="1"/>
  <c r="AJ33" i="3"/>
  <c r="AK33" i="3" s="1"/>
  <c r="AI30" i="3"/>
  <c r="AK38" i="3"/>
  <c r="AJ52" i="3"/>
  <c r="AK52" i="3" s="1"/>
  <c r="AJ41" i="3"/>
  <c r="AK41" i="3" s="1"/>
  <c r="AK66" i="3"/>
  <c r="AK46" i="3"/>
  <c r="AJ70" i="3"/>
  <c r="AI38" i="3"/>
  <c r="AJ38" i="3" s="1"/>
  <c r="AK42" i="3"/>
  <c r="AK54" i="3"/>
  <c r="AI58" i="3"/>
  <c r="AJ35" i="3"/>
  <c r="AK35" i="3" s="1"/>
  <c r="AI46" i="3"/>
  <c r="AJ46" i="3" s="1"/>
  <c r="AK50" i="3"/>
  <c r="AK34" i="3"/>
  <c r="AK62" i="3"/>
  <c r="AJ55" i="3"/>
  <c r="AK55" i="3" s="1"/>
  <c r="AT4" i="3"/>
  <c r="AU4" i="3" s="1"/>
  <c r="AU5" i="3" s="1"/>
  <c r="AJ51" i="3"/>
  <c r="AK51" i="3" s="1"/>
  <c r="F33" i="3"/>
  <c r="AJ67" i="3"/>
  <c r="AK67" i="3" s="1"/>
  <c r="AJ62" i="3"/>
  <c r="AJ26" i="3"/>
  <c r="AK26" i="3" s="1"/>
  <c r="I19" i="3"/>
  <c r="AO8" i="3"/>
  <c r="AT6" i="3"/>
  <c r="AJ21" i="3"/>
  <c r="AK21" i="3" s="1"/>
  <c r="AJ15" i="3"/>
  <c r="AK15" i="3" s="1"/>
  <c r="AJ23" i="3"/>
  <c r="AK23" i="3" s="1"/>
  <c r="AJ24" i="3"/>
  <c r="AK24" i="3" s="1"/>
  <c r="AJ16" i="3"/>
  <c r="AK16" i="3" s="1"/>
  <c r="AJ13" i="3"/>
  <c r="AK13" i="3" s="1"/>
  <c r="AJ18" i="3"/>
  <c r="AK18" i="3" s="1"/>
  <c r="X7" i="3"/>
  <c r="F25" i="3"/>
  <c r="AJ19" i="3"/>
  <c r="AK19" i="3" s="1"/>
  <c r="AJ20" i="3"/>
  <c r="AK20" i="3" s="1"/>
  <c r="AJ22" i="3"/>
  <c r="AK22" i="3" s="1"/>
  <c r="F35" i="3"/>
  <c r="Z5" i="3"/>
  <c r="AJ17" i="3"/>
  <c r="AK17" i="3" s="1"/>
  <c r="AJ14" i="3"/>
  <c r="AK14" i="3" s="1"/>
  <c r="AJ25" i="3"/>
  <c r="AK25" i="3" s="1"/>
  <c r="R6" i="1"/>
  <c r="S6" i="1" s="1"/>
  <c r="G16" i="1" s="1"/>
  <c r="G20" i="1"/>
  <c r="V4" i="1"/>
  <c r="AJ7" i="3" l="1"/>
  <c r="J13" i="3" s="1"/>
  <c r="AU6" i="3"/>
  <c r="AT11" i="3" s="1"/>
  <c r="AT12" i="3" s="1"/>
  <c r="AT14" i="3" s="1"/>
  <c r="AJ59" i="3"/>
  <c r="AK59" i="3" s="1"/>
  <c r="AJ58" i="3"/>
  <c r="AK58" i="3" s="1"/>
  <c r="AJ30" i="3"/>
  <c r="AK30" i="3" s="1"/>
  <c r="AJ31" i="3"/>
  <c r="AK31" i="3" s="1"/>
  <c r="AT5" i="3"/>
  <c r="AJ47" i="3"/>
  <c r="AK47" i="3" s="1"/>
  <c r="AJ39" i="3"/>
  <c r="AK39" i="3" s="1"/>
  <c r="Z6" i="3"/>
  <c r="F37" i="3" s="1"/>
  <c r="H37" i="3" s="1"/>
  <c r="F36" i="3"/>
  <c r="H36" i="3" s="1"/>
  <c r="F26" i="3"/>
  <c r="H26" i="3" s="1"/>
  <c r="X8" i="3"/>
  <c r="F27" i="3" s="1"/>
  <c r="H27" i="3" s="1"/>
  <c r="R7" i="1"/>
  <c r="S7" i="1" s="1"/>
  <c r="G17" i="1" s="1"/>
  <c r="V5" i="1"/>
  <c r="W5" i="1" s="1"/>
  <c r="G23" i="1" s="1"/>
  <c r="G22" i="1"/>
  <c r="AJ8" i="3" l="1"/>
  <c r="J12" i="3" s="1"/>
  <c r="AJ9" i="3"/>
  <c r="J11" i="3" s="1"/>
  <c r="V6" i="1"/>
  <c r="W6" i="1" s="1"/>
  <c r="G24" i="1" s="1"/>
  <c r="AJ2" i="3" l="1"/>
  <c r="AJ1" i="3"/>
  <c r="AJ4" i="3" l="1"/>
  <c r="AJ3" i="3"/>
  <c r="AJ5" i="3" l="1"/>
  <c r="AC2" i="3"/>
  <c r="J14" i="3"/>
  <c r="AJ6" i="3"/>
  <c r="J15" i="3" s="1"/>
  <c r="I25" i="3" s="1"/>
  <c r="AG2" i="3"/>
  <c r="J16" i="3" s="1"/>
  <c r="I22" i="3" l="1"/>
</calcChain>
</file>

<file path=xl/sharedStrings.xml><?xml version="1.0" encoding="utf-8"?>
<sst xmlns="http://schemas.openxmlformats.org/spreadsheetml/2006/main" count="127" uniqueCount="74">
  <si>
    <t>A</t>
  </si>
  <si>
    <t>B</t>
  </si>
  <si>
    <t>just rank</t>
  </si>
  <si>
    <t>remove N/A</t>
  </si>
  <si>
    <t>Rho=</t>
  </si>
  <si>
    <t>Independent</t>
  </si>
  <si>
    <t>Dependent</t>
  </si>
  <si>
    <t>X</t>
  </si>
  <si>
    <t>Y</t>
  </si>
  <si>
    <t>slope</t>
  </si>
  <si>
    <t>intercept</t>
  </si>
  <si>
    <t>predict</t>
  </si>
  <si>
    <t>anomaly</t>
  </si>
  <si>
    <t>neg</t>
  </si>
  <si>
    <t>pos</t>
  </si>
  <si>
    <t>changes</t>
  </si>
  <si>
    <t>Sum:</t>
  </si>
  <si>
    <t>Descriptive statistics</t>
  </si>
  <si>
    <t>Mean</t>
  </si>
  <si>
    <t>St dev</t>
  </si>
  <si>
    <t>Median</t>
  </si>
  <si>
    <t>Skewness</t>
  </si>
  <si>
    <t>Kurtosis</t>
  </si>
  <si>
    <t>Maximum</t>
  </si>
  <si>
    <t>Minimum</t>
  </si>
  <si>
    <t>Count</t>
  </si>
  <si>
    <t>Pearson's r</t>
  </si>
  <si>
    <t>deg freedom</t>
  </si>
  <si>
    <t>2-tail p =</t>
  </si>
  <si>
    <t>1=tail p =</t>
  </si>
  <si>
    <t>Spearman rho</t>
  </si>
  <si>
    <t>n</t>
  </si>
  <si>
    <t>check</t>
  </si>
  <si>
    <t>r</t>
  </si>
  <si>
    <t>r2</t>
  </si>
  <si>
    <t>t =</t>
  </si>
  <si>
    <t>df</t>
  </si>
  <si>
    <t>2=tail</t>
  </si>
  <si>
    <t>1-tail</t>
  </si>
  <si>
    <t>=</t>
  </si>
  <si>
    <t xml:space="preserve">95% CI of r </t>
  </si>
  <si>
    <t>N of runs</t>
  </si>
  <si>
    <t>count:</t>
  </si>
  <si>
    <t>deg fr</t>
  </si>
  <si>
    <t>2-tail p</t>
  </si>
  <si>
    <t>1-tail p</t>
  </si>
  <si>
    <t xml:space="preserve">t = </t>
  </si>
  <si>
    <t>1-tail p =</t>
  </si>
  <si>
    <t>top</t>
  </si>
  <si>
    <t>bottom</t>
  </si>
  <si>
    <t>z =</t>
  </si>
  <si>
    <t>Above line</t>
  </si>
  <si>
    <t>Below line</t>
  </si>
  <si>
    <t xml:space="preserve">z = </t>
  </si>
  <si>
    <t>One-tail p=</t>
  </si>
  <si>
    <t>Effect size:</t>
  </si>
  <si>
    <t>Effect size</t>
  </si>
  <si>
    <t>Pearsons</t>
  </si>
  <si>
    <t>Spearman</t>
  </si>
  <si>
    <t>Fisher z</t>
  </si>
  <si>
    <t>2*(1/n-3)</t>
  </si>
  <si>
    <t>min</t>
  </si>
  <si>
    <t>max</t>
  </si>
  <si>
    <t>Warning</t>
  </si>
  <si>
    <t>corrected</t>
  </si>
  <si>
    <t>check orderfix</t>
  </si>
  <si>
    <t>Min</t>
  </si>
  <si>
    <t>Correct order?</t>
  </si>
  <si>
    <t>Checking that the x-axis values are in rank order lowest to highest</t>
  </si>
  <si>
    <t>Runs test for linearity</t>
  </si>
  <si>
    <t>Enter data in the columns below ensuring that they are arranged in rank order of the x-axis values (smallest to largest)</t>
  </si>
  <si>
    <t>Pearson's correlation</t>
  </si>
  <si>
    <t>Sprearman rank</t>
  </si>
  <si>
    <t>Enter the data in columns marked X and Y below. If there is a logical dependence ensure that the independent (causative) variable goes in column X. Use the graphs and descriptive statistics to decide whether it is appropriate to use Pearson's correlation or Spearman rank correlation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</si>
</sst>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00"/>
  </numFmts>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35">
    <xf numFmtId="0" fontId="0" fillId="0" borderId="0" xfId="0"/>
    <xf numFmtId="164" fontId="0" fillId="0" borderId="0" xfId="0" applyNumberFormat="1"/>
    <xf numFmtId="0" fontId="0" fillId="0" borderId="0" xfId="0" applyAlignment="1">
      <alignment horizontal="center"/>
    </xf>
    <xf numFmtId="165" fontId="0" fillId="0" borderId="0" xfId="0" applyNumberFormat="1"/>
    <xf numFmtId="166" fontId="0" fillId="0" borderId="0" xfId="0" applyNumberFormat="1"/>
    <xf numFmtId="2" fontId="0" fillId="0" borderId="0" xfId="0" applyNumberFormat="1"/>
    <xf numFmtId="1" fontId="0" fillId="0" borderId="0" xfId="0" applyNumberFormat="1"/>
    <xf numFmtId="0" fontId="0" fillId="0" borderId="0" xfId="0" applyNumberFormat="1"/>
    <xf numFmtId="11" fontId="0" fillId="0" borderId="0" xfId="0" applyNumberFormat="1"/>
    <xf numFmtId="0" fontId="0" fillId="0" borderId="0" xfId="0" quotePrefix="1" applyAlignment="1">
      <alignment horizontal="center"/>
    </xf>
    <xf numFmtId="0" fontId="0" fillId="0" borderId="0" xfId="0" applyBorder="1" applyAlignment="1">
      <alignment horizontal="center" vertical="center" wrapText="1"/>
    </xf>
    <xf numFmtId="0" fontId="0" fillId="0" borderId="0" xfId="0" applyFill="1" applyBorder="1" applyAlignment="1">
      <alignment horizontal="center" vertical="center" wrapText="1"/>
    </xf>
    <xf numFmtId="0" fontId="2" fillId="0" borderId="0" xfId="0" applyFont="1" applyAlignment="1">
      <alignment horizontal="center" wrapText="1"/>
    </xf>
    <xf numFmtId="0" fontId="0" fillId="0" borderId="0" xfId="0" applyAlignment="1">
      <alignment horizontal="center" wrapText="1"/>
    </xf>
    <xf numFmtId="0" fontId="1" fillId="0" borderId="0" xfId="0" applyFont="1" applyAlignment="1">
      <alignment horizont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xf numFmtId="166" fontId="0" fillId="0" borderId="4" xfId="0" applyNumberFormat="1" applyBorder="1"/>
    <xf numFmtId="0" fontId="0" fillId="0" borderId="4" xfId="0" applyBorder="1"/>
    <xf numFmtId="2" fontId="0" fillId="0" borderId="4" xfId="0" applyNumberFormat="1" applyBorder="1"/>
    <xf numFmtId="165" fontId="0" fillId="0" borderId="4" xfId="0" applyNumberFormat="1" applyBorder="1"/>
    <xf numFmtId="0" fontId="0" fillId="0" borderId="5" xfId="0" applyBorder="1"/>
    <xf numFmtId="165" fontId="0" fillId="0" borderId="6" xfId="0" applyNumberFormat="1" applyBorder="1"/>
    <xf numFmtId="0" fontId="0" fillId="0" borderId="1" xfId="0" applyBorder="1"/>
    <xf numFmtId="0" fontId="0" fillId="0" borderId="2" xfId="0" applyBorder="1"/>
    <xf numFmtId="0" fontId="0" fillId="0" borderId="0" xfId="0" applyAlignment="1">
      <alignment horizontal="center" vertical="center" wrapText="1"/>
    </xf>
    <xf numFmtId="0" fontId="0" fillId="0" borderId="7" xfId="0" applyBorder="1"/>
    <xf numFmtId="0" fontId="0" fillId="0" borderId="0" xfId="0" applyBorder="1"/>
    <xf numFmtId="164" fontId="0" fillId="0" borderId="0" xfId="0" applyNumberFormat="1" applyBorder="1"/>
    <xf numFmtId="164" fontId="0" fillId="0" borderId="4" xfId="0" applyNumberFormat="1" applyBorder="1"/>
    <xf numFmtId="2" fontId="0" fillId="0" borderId="0" xfId="0" applyNumberFormat="1" applyBorder="1"/>
    <xf numFmtId="166" fontId="0" fillId="0" borderId="0" xfId="0" applyNumberFormat="1" applyBorder="1"/>
    <xf numFmtId="0" fontId="0" fillId="0" borderId="8" xfId="0" applyBorder="1"/>
    <xf numFmtId="0" fontId="0" fillId="0" borderId="6" xfId="0"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'Runs test for linearity'!$C$10</c:f>
              <c:strCache>
                <c:ptCount val="1"/>
                <c:pt idx="0">
                  <c:v>Y</c:v>
                </c:pt>
              </c:strCache>
            </c:strRef>
          </c:tx>
          <c:spPr>
            <a:ln w="1905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2463328319915067"/>
                  <c:y val="0.4225744749379025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trendline>
            <c:spPr>
              <a:ln w="19050" cap="rnd">
                <a:solidFill>
                  <a:schemeClr val="accent1"/>
                </a:solidFill>
                <a:prstDash val="sysDot"/>
              </a:ln>
              <a:effectLst/>
            </c:spPr>
            <c:trendlineType val="poly"/>
            <c:order val="2"/>
            <c:dispRSqr val="1"/>
            <c:dispEq val="0"/>
            <c:trendlineLbl>
              <c:layout>
                <c:manualLayout>
                  <c:x val="0.2309230587749565"/>
                  <c:y val="4.6376803126453843E-3"/>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'Runs test for linearity'!$B$11:$B$110</c:f>
              <c:numCache>
                <c:formatCode>General</c:formatCode>
                <c:ptCount val="100"/>
                <c:pt idx="0">
                  <c:v>2</c:v>
                </c:pt>
                <c:pt idx="1">
                  <c:v>5</c:v>
                </c:pt>
                <c:pt idx="2">
                  <c:v>10</c:v>
                </c:pt>
                <c:pt idx="3">
                  <c:v>20</c:v>
                </c:pt>
                <c:pt idx="4">
                  <c:v>30</c:v>
                </c:pt>
                <c:pt idx="5">
                  <c:v>50</c:v>
                </c:pt>
                <c:pt idx="6">
                  <c:v>100</c:v>
                </c:pt>
                <c:pt idx="7">
                  <c:v>150</c:v>
                </c:pt>
                <c:pt idx="8">
                  <c:v>200</c:v>
                </c:pt>
                <c:pt idx="9">
                  <c:v>250</c:v>
                </c:pt>
                <c:pt idx="10">
                  <c:v>300</c:v>
                </c:pt>
              </c:numCache>
            </c:numRef>
          </c:xVal>
          <c:yVal>
            <c:numRef>
              <c:f>'Runs test for linearity'!$C$11:$C$110</c:f>
              <c:numCache>
                <c:formatCode>General</c:formatCode>
                <c:ptCount val="100"/>
                <c:pt idx="0">
                  <c:v>1</c:v>
                </c:pt>
                <c:pt idx="1">
                  <c:v>3</c:v>
                </c:pt>
                <c:pt idx="2">
                  <c:v>7</c:v>
                </c:pt>
                <c:pt idx="3">
                  <c:v>15</c:v>
                </c:pt>
                <c:pt idx="4">
                  <c:v>18</c:v>
                </c:pt>
                <c:pt idx="5">
                  <c:v>25</c:v>
                </c:pt>
                <c:pt idx="6">
                  <c:v>23</c:v>
                </c:pt>
                <c:pt idx="7">
                  <c:v>29</c:v>
                </c:pt>
                <c:pt idx="8">
                  <c:v>26</c:v>
                </c:pt>
                <c:pt idx="9">
                  <c:v>27</c:v>
                </c:pt>
                <c:pt idx="10">
                  <c:v>26</c:v>
                </c:pt>
              </c:numCache>
            </c:numRef>
          </c:yVal>
          <c:smooth val="0"/>
        </c:ser>
        <c:dLbls>
          <c:showLegendKey val="0"/>
          <c:showVal val="0"/>
          <c:showCatName val="0"/>
          <c:showSerName val="0"/>
          <c:showPercent val="0"/>
          <c:showBubbleSize val="0"/>
        </c:dLbls>
        <c:axId val="-399455392"/>
        <c:axId val="-399448320"/>
      </c:scatterChart>
      <c:valAx>
        <c:axId val="-39945539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values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99448320"/>
        <c:crosses val="autoZero"/>
        <c:crossBetween val="midCat"/>
      </c:valAx>
      <c:valAx>
        <c:axId val="-39944832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values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994553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'Runs test for linearity'!$C$10</c:f>
              <c:strCache>
                <c:ptCount val="1"/>
                <c:pt idx="0">
                  <c:v>Y</c:v>
                </c:pt>
              </c:strCache>
            </c:strRef>
          </c:tx>
          <c:spPr>
            <a:ln w="2540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22015512105930579"/>
                  <c:y val="0.52205381315918054"/>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'Runs test for linearity'!$W$11:$W$110</c:f>
              <c:numCache>
                <c:formatCode>General</c:formatCode>
                <c:ptCount val="100"/>
                <c:pt idx="0">
                  <c:v>11</c:v>
                </c:pt>
                <c:pt idx="1">
                  <c:v>10</c:v>
                </c:pt>
                <c:pt idx="2">
                  <c:v>9</c:v>
                </c:pt>
                <c:pt idx="3">
                  <c:v>8</c:v>
                </c:pt>
                <c:pt idx="4">
                  <c:v>7</c:v>
                </c:pt>
                <c:pt idx="5">
                  <c:v>6</c:v>
                </c:pt>
                <c:pt idx="6">
                  <c:v>5</c:v>
                </c:pt>
                <c:pt idx="7">
                  <c:v>4</c:v>
                </c:pt>
                <c:pt idx="8">
                  <c:v>3</c:v>
                </c:pt>
                <c:pt idx="9">
                  <c:v>2</c:v>
                </c:pt>
                <c:pt idx="10">
                  <c:v>1</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#N/A</c:v>
                </c:pt>
              </c:numCache>
            </c:numRef>
          </c:xVal>
          <c:yVal>
            <c:numRef>
              <c:f>'Runs test for linearity'!$X$11:$X$110</c:f>
              <c:numCache>
                <c:formatCode>General</c:formatCode>
                <c:ptCount val="100"/>
                <c:pt idx="0">
                  <c:v>11</c:v>
                </c:pt>
                <c:pt idx="1">
                  <c:v>10</c:v>
                </c:pt>
                <c:pt idx="2">
                  <c:v>9</c:v>
                </c:pt>
                <c:pt idx="3">
                  <c:v>8</c:v>
                </c:pt>
                <c:pt idx="4">
                  <c:v>7</c:v>
                </c:pt>
                <c:pt idx="5">
                  <c:v>5</c:v>
                </c:pt>
                <c:pt idx="6">
                  <c:v>6</c:v>
                </c:pt>
                <c:pt idx="7">
                  <c:v>1</c:v>
                </c:pt>
                <c:pt idx="8">
                  <c:v>3.5</c:v>
                </c:pt>
                <c:pt idx="9">
                  <c:v>2</c:v>
                </c:pt>
                <c:pt idx="10">
                  <c:v>3.5</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#N/A</c:v>
                </c:pt>
              </c:numCache>
            </c:numRef>
          </c:yVal>
          <c:smooth val="0"/>
        </c:ser>
        <c:dLbls>
          <c:showLegendKey val="0"/>
          <c:showVal val="0"/>
          <c:showCatName val="0"/>
          <c:showSerName val="0"/>
          <c:showPercent val="0"/>
          <c:showBubbleSize val="0"/>
        </c:dLbls>
        <c:axId val="-399451040"/>
        <c:axId val="-399447776"/>
      </c:scatterChart>
      <c:valAx>
        <c:axId val="-3994510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ranks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99447776"/>
        <c:crosses val="autoZero"/>
        <c:crossBetween val="midCat"/>
      </c:valAx>
      <c:valAx>
        <c:axId val="-399447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ranks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994510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'Correlation n=100'!$C$10</c:f>
              <c:strCache>
                <c:ptCount val="1"/>
                <c:pt idx="0">
                  <c:v>Y</c:v>
                </c:pt>
              </c:strCache>
            </c:strRef>
          </c:tx>
          <c:spPr>
            <a:ln w="1905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2463328319915067"/>
                  <c:y val="0.4225744749379025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'Correlation n=100'!$B$11:$B$110</c:f>
              <c:numCache>
                <c:formatCode>General</c:formatCode>
                <c:ptCount val="100"/>
                <c:pt idx="0">
                  <c:v>2</c:v>
                </c:pt>
                <c:pt idx="1">
                  <c:v>5</c:v>
                </c:pt>
                <c:pt idx="2">
                  <c:v>10</c:v>
                </c:pt>
                <c:pt idx="3">
                  <c:v>20</c:v>
                </c:pt>
                <c:pt idx="4">
                  <c:v>30</c:v>
                </c:pt>
                <c:pt idx="5">
                  <c:v>50</c:v>
                </c:pt>
                <c:pt idx="6">
                  <c:v>100</c:v>
                </c:pt>
                <c:pt idx="7">
                  <c:v>150</c:v>
                </c:pt>
                <c:pt idx="8">
                  <c:v>200</c:v>
                </c:pt>
                <c:pt idx="9">
                  <c:v>250</c:v>
                </c:pt>
                <c:pt idx="10">
                  <c:v>300</c:v>
                </c:pt>
              </c:numCache>
            </c:numRef>
          </c:xVal>
          <c:yVal>
            <c:numRef>
              <c:f>'Correlation n=100'!$C$11:$C$110</c:f>
              <c:numCache>
                <c:formatCode>General</c:formatCode>
                <c:ptCount val="100"/>
                <c:pt idx="0">
                  <c:v>1</c:v>
                </c:pt>
                <c:pt idx="1">
                  <c:v>3</c:v>
                </c:pt>
                <c:pt idx="2">
                  <c:v>7</c:v>
                </c:pt>
                <c:pt idx="3">
                  <c:v>15</c:v>
                </c:pt>
                <c:pt idx="4">
                  <c:v>18</c:v>
                </c:pt>
                <c:pt idx="5">
                  <c:v>25</c:v>
                </c:pt>
                <c:pt idx="6">
                  <c:v>23</c:v>
                </c:pt>
                <c:pt idx="7">
                  <c:v>29</c:v>
                </c:pt>
                <c:pt idx="8">
                  <c:v>26</c:v>
                </c:pt>
                <c:pt idx="9">
                  <c:v>27</c:v>
                </c:pt>
                <c:pt idx="10">
                  <c:v>26</c:v>
                </c:pt>
              </c:numCache>
            </c:numRef>
          </c:yVal>
          <c:smooth val="0"/>
        </c:ser>
        <c:dLbls>
          <c:showLegendKey val="0"/>
          <c:showVal val="0"/>
          <c:showCatName val="0"/>
          <c:showSerName val="0"/>
          <c:showPercent val="0"/>
          <c:showBubbleSize val="0"/>
        </c:dLbls>
        <c:axId val="-399459744"/>
        <c:axId val="-164077248"/>
      </c:scatterChart>
      <c:valAx>
        <c:axId val="-3994597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values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4077248"/>
        <c:crosses val="autoZero"/>
        <c:crossBetween val="midCat"/>
      </c:valAx>
      <c:valAx>
        <c:axId val="-1640772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values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3994597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'Correlation n=100'!$C$10</c:f>
              <c:strCache>
                <c:ptCount val="1"/>
                <c:pt idx="0">
                  <c:v>Y</c:v>
                </c:pt>
              </c:strCache>
            </c:strRef>
          </c:tx>
          <c:spPr>
            <a:ln w="2540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21266448435518595"/>
                  <c:y val="0.5545175753476981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'Correlation n=100'!$S$11:$S$110</c:f>
              <c:numCache>
                <c:formatCode>General</c:formatCode>
                <c:ptCount val="100"/>
                <c:pt idx="0">
                  <c:v>11</c:v>
                </c:pt>
                <c:pt idx="1">
                  <c:v>10</c:v>
                </c:pt>
                <c:pt idx="2">
                  <c:v>9</c:v>
                </c:pt>
                <c:pt idx="3">
                  <c:v>8</c:v>
                </c:pt>
                <c:pt idx="4">
                  <c:v>7</c:v>
                </c:pt>
                <c:pt idx="5">
                  <c:v>6</c:v>
                </c:pt>
                <c:pt idx="6">
                  <c:v>5</c:v>
                </c:pt>
                <c:pt idx="7">
                  <c:v>4</c:v>
                </c:pt>
                <c:pt idx="8">
                  <c:v>3</c:v>
                </c:pt>
                <c:pt idx="9">
                  <c:v>2</c:v>
                </c:pt>
                <c:pt idx="10">
                  <c:v>1</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#N/A</c:v>
                </c:pt>
              </c:numCache>
            </c:numRef>
          </c:xVal>
          <c:yVal>
            <c:numRef>
              <c:f>'Correlation n=100'!$T$11:$T$110</c:f>
              <c:numCache>
                <c:formatCode>General</c:formatCode>
                <c:ptCount val="100"/>
                <c:pt idx="0">
                  <c:v>11</c:v>
                </c:pt>
                <c:pt idx="1">
                  <c:v>10</c:v>
                </c:pt>
                <c:pt idx="2">
                  <c:v>9</c:v>
                </c:pt>
                <c:pt idx="3">
                  <c:v>8</c:v>
                </c:pt>
                <c:pt idx="4">
                  <c:v>7</c:v>
                </c:pt>
                <c:pt idx="5">
                  <c:v>5</c:v>
                </c:pt>
                <c:pt idx="6">
                  <c:v>6</c:v>
                </c:pt>
                <c:pt idx="7">
                  <c:v>1</c:v>
                </c:pt>
                <c:pt idx="8">
                  <c:v>3.5</c:v>
                </c:pt>
                <c:pt idx="9">
                  <c:v>2</c:v>
                </c:pt>
                <c:pt idx="10">
                  <c:v>3.5</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#N/A</c:v>
                </c:pt>
              </c:numCache>
            </c:numRef>
          </c:yVal>
          <c:smooth val="0"/>
        </c:ser>
        <c:dLbls>
          <c:showLegendKey val="0"/>
          <c:showVal val="0"/>
          <c:showCatName val="0"/>
          <c:showSerName val="0"/>
          <c:showPercent val="0"/>
          <c:showBubbleSize val="0"/>
        </c:dLbls>
        <c:axId val="-164082144"/>
        <c:axId val="-164081056"/>
      </c:scatterChart>
      <c:valAx>
        <c:axId val="-164082144"/>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ranks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4081056"/>
        <c:crosses val="autoZero"/>
        <c:crossBetween val="midCat"/>
      </c:valAx>
      <c:valAx>
        <c:axId val="-1640810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ranks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408214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8</xdr:col>
      <xdr:colOff>495300</xdr:colOff>
      <xdr:row>28</xdr:row>
      <xdr:rowOff>14287</xdr:rowOff>
    </xdr:from>
    <xdr:to>
      <xdr:col>14</xdr:col>
      <xdr:colOff>114300</xdr:colOff>
      <xdr:row>42</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314325</xdr:colOff>
      <xdr:row>40</xdr:row>
      <xdr:rowOff>171450</xdr:rowOff>
    </xdr:from>
    <xdr:to>
      <xdr:col>13</xdr:col>
      <xdr:colOff>542925</xdr:colOff>
      <xdr:row>55</xdr:row>
      <xdr:rowOff>52388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6</xdr:row>
      <xdr:rowOff>147637</xdr:rowOff>
    </xdr:from>
    <xdr:to>
      <xdr:col>14</xdr:col>
      <xdr:colOff>228600</xdr:colOff>
      <xdr:row>21</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600075</xdr:colOff>
      <xdr:row>21</xdr:row>
      <xdr:rowOff>171450</xdr:rowOff>
    </xdr:from>
    <xdr:to>
      <xdr:col>14</xdr:col>
      <xdr:colOff>219075</xdr:colOff>
      <xdr:row>36</xdr:row>
      <xdr:rowOff>52388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10"/>
  <sheetViews>
    <sheetView workbookViewId="0">
      <selection activeCell="C25" sqref="C25"/>
    </sheetView>
  </sheetViews>
  <sheetFormatPr defaultRowHeight="15" x14ac:dyDescent="0.25"/>
  <cols>
    <col min="2" max="3" width="12.42578125" customWidth="1"/>
    <col min="5" max="5" width="12.85546875" customWidth="1"/>
    <col min="6" max="6" width="12" bestFit="1" customWidth="1"/>
    <col min="9" max="9" width="10.85546875" customWidth="1"/>
    <col min="26" max="26" width="12" bestFit="1" customWidth="1"/>
    <col min="33" max="33" width="10.28515625" customWidth="1"/>
    <col min="40" max="40" width="10.28515625" customWidth="1"/>
  </cols>
  <sheetData>
    <row r="1" spans="1:47" x14ac:dyDescent="0.25">
      <c r="AI1" t="s">
        <v>0</v>
      </c>
      <c r="AJ1">
        <f>2*AJ7*AJ8</f>
        <v>60</v>
      </c>
    </row>
    <row r="2" spans="1:47" x14ac:dyDescent="0.25">
      <c r="W2" t="s">
        <v>36</v>
      </c>
      <c r="X2" s="6">
        <f>F24</f>
        <v>9</v>
      </c>
      <c r="Y2" t="s">
        <v>42</v>
      </c>
      <c r="Z2">
        <f>F18</f>
        <v>11</v>
      </c>
      <c r="AC2">
        <f>AJ3/AJ4</f>
        <v>-2.857738033247041</v>
      </c>
      <c r="AF2" t="s">
        <v>55</v>
      </c>
      <c r="AG2">
        <f>AJ5/(Z2^0.5)</f>
        <v>-0.86164043685532909</v>
      </c>
      <c r="AI2" t="s">
        <v>1</v>
      </c>
      <c r="AJ2" s="6">
        <f>AJ7+AJ8</f>
        <v>11</v>
      </c>
      <c r="AK2" s="6"/>
      <c r="AU2" t="s">
        <v>59</v>
      </c>
    </row>
    <row r="3" spans="1:47" x14ac:dyDescent="0.25">
      <c r="B3" s="13" t="s">
        <v>70</v>
      </c>
      <c r="C3" s="13"/>
      <c r="D3" s="13"/>
      <c r="W3" t="s">
        <v>33</v>
      </c>
      <c r="X3" s="5">
        <f>F23</f>
        <v>0.75161301367504185</v>
      </c>
      <c r="Y3" t="s">
        <v>43</v>
      </c>
      <c r="Z3">
        <f>Z2-2</f>
        <v>9</v>
      </c>
      <c r="AI3" t="s">
        <v>48</v>
      </c>
      <c r="AJ3">
        <f>AJ9-((AJ1/AJ2)+1)</f>
        <v>-4.4545454545454541</v>
      </c>
      <c r="AS3" t="s">
        <v>57</v>
      </c>
      <c r="AT3" s="5">
        <f>X3</f>
        <v>0.75161301367504185</v>
      </c>
      <c r="AU3" s="5">
        <f>FISHER(AT3)</f>
        <v>0.97665220290091714</v>
      </c>
    </row>
    <row r="4" spans="1:47" x14ac:dyDescent="0.25">
      <c r="B4" s="13"/>
      <c r="C4" s="13"/>
      <c r="D4" s="13"/>
      <c r="W4" t="s">
        <v>34</v>
      </c>
      <c r="X4" s="5">
        <f>X3^2</f>
        <v>0.56492212232567862</v>
      </c>
      <c r="Y4" t="s">
        <v>35</v>
      </c>
      <c r="Z4" s="5">
        <f>AA7*(Z3/(1-AA7^2))^0.5</f>
        <v>7.0560584574142231</v>
      </c>
      <c r="AI4" t="s">
        <v>49</v>
      </c>
      <c r="AJ4">
        <f>(((AJ1*(AJ1-AJ7-AJ8)))/(AJ2^2*(AJ2-1)))^0.5</f>
        <v>1.5587661999529314</v>
      </c>
      <c r="AS4" t="s">
        <v>58</v>
      </c>
      <c r="AT4" s="4">
        <f>AA7</f>
        <v>0.92027573610797442</v>
      </c>
      <c r="AU4" s="5">
        <f>FISHER(AT4)</f>
        <v>1.5908250437508467</v>
      </c>
    </row>
    <row r="5" spans="1:47" x14ac:dyDescent="0.25">
      <c r="B5" s="13"/>
      <c r="C5" s="13"/>
      <c r="D5" s="13"/>
      <c r="X5" s="6"/>
      <c r="Y5" t="s">
        <v>44</v>
      </c>
      <c r="Z5" s="7">
        <f>_xlfn.T.DIST.2T(Z4,Z3)</f>
        <v>5.9462681381354498E-5</v>
      </c>
      <c r="AI5" t="s">
        <v>50</v>
      </c>
      <c r="AJ5">
        <f>AJ3/AJ4</f>
        <v>-2.857738033247041</v>
      </c>
      <c r="AM5" s="13" t="s">
        <v>68</v>
      </c>
      <c r="AN5" s="13"/>
      <c r="AO5" s="13"/>
      <c r="AP5" s="13"/>
      <c r="AS5" t="s">
        <v>61</v>
      </c>
      <c r="AT5" s="5">
        <f>MIN(AT3:AT4)</f>
        <v>0.75161301367504185</v>
      </c>
      <c r="AU5" s="5">
        <f>MIN(AU3:AU4)</f>
        <v>0.97665220290091714</v>
      </c>
    </row>
    <row r="6" spans="1:47" x14ac:dyDescent="0.25">
      <c r="B6" s="13"/>
      <c r="C6" s="13"/>
      <c r="D6" s="13"/>
      <c r="W6" t="s">
        <v>35</v>
      </c>
      <c r="X6" s="5">
        <f>(X3*(X2^0.5))/((1-X4)^0.5)</f>
        <v>3.4184721418099686</v>
      </c>
      <c r="Y6" t="s">
        <v>45</v>
      </c>
      <c r="Z6" s="7">
        <f>Z5/2</f>
        <v>2.9731340690677249E-5</v>
      </c>
      <c r="AA6" s="7"/>
      <c r="AF6" t="s">
        <v>9</v>
      </c>
      <c r="AG6" s="5">
        <f>SLOPE(C11:C110,B11:B110)</f>
        <v>7.1581938246243676E-2</v>
      </c>
      <c r="AI6" t="s">
        <v>45</v>
      </c>
      <c r="AJ6">
        <f>_xlfn.NORM.S.DIST(AJ5,TRUE)</f>
        <v>2.1333624110880631E-3</v>
      </c>
      <c r="AM6" s="13"/>
      <c r="AN6" s="13"/>
      <c r="AO6" s="13"/>
      <c r="AP6" s="13"/>
      <c r="AS6" t="s">
        <v>62</v>
      </c>
      <c r="AT6" s="5">
        <f>MAX(AT3:AT4)</f>
        <v>0.92027573610797442</v>
      </c>
      <c r="AU6" s="5">
        <f>MAX(AU3:AU4)</f>
        <v>1.5908250437508467</v>
      </c>
    </row>
    <row r="7" spans="1:47" x14ac:dyDescent="0.25">
      <c r="W7" t="s">
        <v>37</v>
      </c>
      <c r="X7" s="4">
        <f>_xlfn.T.DIST.2T(X6,X2)</f>
        <v>7.6463940020218731E-3</v>
      </c>
      <c r="Z7" t="s">
        <v>4</v>
      </c>
      <c r="AA7" s="4">
        <f>CORREL(Z11:Z110,AA11:AA110)</f>
        <v>0.92027573610797442</v>
      </c>
      <c r="AB7">
        <v>0.62</v>
      </c>
      <c r="AF7" t="s">
        <v>10</v>
      </c>
      <c r="AG7" s="5">
        <f>INTERCEPT(C11:C110,B11:B110)</f>
        <v>10.912997725358711</v>
      </c>
      <c r="AI7" t="s">
        <v>13</v>
      </c>
      <c r="AJ7" s="6">
        <f>SUM(AI11:AI110)</f>
        <v>5</v>
      </c>
    </row>
    <row r="8" spans="1:47" x14ac:dyDescent="0.25">
      <c r="W8" t="s">
        <v>38</v>
      </c>
      <c r="X8" s="4">
        <f>X7/2</f>
        <v>3.8231970010109365E-3</v>
      </c>
      <c r="AI8" t="s">
        <v>14</v>
      </c>
      <c r="AJ8" s="6">
        <f>Z2-AJ7</f>
        <v>6</v>
      </c>
      <c r="AM8" t="s">
        <v>67</v>
      </c>
      <c r="AO8" t="str">
        <f>IF(AP9&lt;0,"ERROR","OK")</f>
        <v>OK</v>
      </c>
      <c r="AS8" t="s">
        <v>31</v>
      </c>
      <c r="AT8">
        <f>Z2</f>
        <v>11</v>
      </c>
      <c r="AU8">
        <v>51.5</v>
      </c>
    </row>
    <row r="9" spans="1:47" x14ac:dyDescent="0.25">
      <c r="B9" t="s">
        <v>5</v>
      </c>
      <c r="C9" t="s">
        <v>6</v>
      </c>
      <c r="F9" t="s">
        <v>17</v>
      </c>
      <c r="I9" t="s">
        <v>69</v>
      </c>
      <c r="W9" t="s">
        <v>2</v>
      </c>
      <c r="Z9" t="s">
        <v>3</v>
      </c>
      <c r="AI9" t="s">
        <v>16</v>
      </c>
      <c r="AJ9" s="6">
        <f>SUM(AK12:AK110)</f>
        <v>2</v>
      </c>
      <c r="AO9" t="s">
        <v>66</v>
      </c>
      <c r="AP9" s="6">
        <f>MIN(AP12:AP110)</f>
        <v>0</v>
      </c>
      <c r="AS9" t="s">
        <v>60</v>
      </c>
      <c r="AT9" s="4">
        <f>(1/(AT8-3))*2</f>
        <v>0.25</v>
      </c>
      <c r="AU9" s="4"/>
    </row>
    <row r="10" spans="1:47" x14ac:dyDescent="0.25">
      <c r="B10" s="2" t="s">
        <v>7</v>
      </c>
      <c r="C10" s="2" t="s">
        <v>8</v>
      </c>
      <c r="F10" t="str">
        <f>B10</f>
        <v>X</v>
      </c>
      <c r="G10" t="str">
        <f>C10</f>
        <v>Y</v>
      </c>
      <c r="W10" t="s">
        <v>0</v>
      </c>
      <c r="X10" t="s">
        <v>1</v>
      </c>
      <c r="AD10" t="str">
        <f>B10</f>
        <v>X</v>
      </c>
      <c r="AE10" t="str">
        <f>C10</f>
        <v>Y</v>
      </c>
      <c r="AF10" t="s">
        <v>11</v>
      </c>
      <c r="AH10" t="s">
        <v>12</v>
      </c>
      <c r="AI10" t="s">
        <v>13</v>
      </c>
      <c r="AJ10" t="s">
        <v>15</v>
      </c>
      <c r="AK10" t="s">
        <v>64</v>
      </c>
      <c r="AM10" t="str">
        <f t="shared" ref="AM10:AM41" si="0">B10</f>
        <v>X</v>
      </c>
      <c r="AN10" t="s">
        <v>65</v>
      </c>
    </row>
    <row r="11" spans="1:47" x14ac:dyDescent="0.25">
      <c r="A11">
        <v>1</v>
      </c>
      <c r="B11">
        <v>2</v>
      </c>
      <c r="C11">
        <v>1</v>
      </c>
      <c r="E11" t="s">
        <v>18</v>
      </c>
      <c r="F11" s="1">
        <f>AVERAGE(B11:B110)</f>
        <v>101.54545454545455</v>
      </c>
      <c r="G11" s="1">
        <f>AVERAGE(C11:C110)</f>
        <v>18.181818181818183</v>
      </c>
      <c r="I11" t="s">
        <v>41</v>
      </c>
      <c r="J11" s="6">
        <f>AJ9+IF(AP9&lt;0,"ERROR",AJ19)</f>
        <v>2</v>
      </c>
      <c r="K11" s="6"/>
      <c r="L11" s="6"/>
      <c r="M11" s="6"/>
      <c r="N11" s="6"/>
      <c r="O11" s="6"/>
      <c r="P11" s="6"/>
      <c r="Q11" s="6"/>
      <c r="W11">
        <f t="shared" ref="W11:W42" si="1">_xlfn.RANK.AVG(B11,B$11:B$110,0)</f>
        <v>11</v>
      </c>
      <c r="X11">
        <f t="shared" ref="X11:X42" si="2">_xlfn.RANK.AVG(C11,C$11:C$110,0)</f>
        <v>11</v>
      </c>
      <c r="Z11">
        <f>_xlfn.IFNA(W11,FALSE)</f>
        <v>11</v>
      </c>
      <c r="AA11">
        <f>_xlfn.IFNA(X11,FALSE)</f>
        <v>11</v>
      </c>
      <c r="AC11">
        <v>1</v>
      </c>
      <c r="AD11">
        <f>B11</f>
        <v>2</v>
      </c>
      <c r="AE11">
        <f>C11</f>
        <v>1</v>
      </c>
      <c r="AF11" s="5">
        <f t="shared" ref="AF11:AF42" si="3">B11*AG$6+AG$7</f>
        <v>11.056161601851198</v>
      </c>
      <c r="AG11" s="4">
        <f t="shared" ref="AG11:AG42" si="4">C11-AF11</f>
        <v>-10.056161601851198</v>
      </c>
      <c r="AH11" s="5">
        <f t="shared" ref="AH11:AH42" si="5">IF(Z11=FALSE,FALSE,AG11)</f>
        <v>-10.056161601851198</v>
      </c>
      <c r="AI11" s="6">
        <f>IF(AH11&lt;0,1,0)</f>
        <v>1</v>
      </c>
      <c r="AJ11" s="6"/>
      <c r="AM11">
        <f t="shared" si="0"/>
        <v>2</v>
      </c>
      <c r="AO11" s="6"/>
      <c r="AP11" s="6"/>
      <c r="AS11" t="s">
        <v>50</v>
      </c>
      <c r="AT11">
        <f>(AU5-AU6)/(AT9^0.5)</f>
        <v>-1.228345681699859</v>
      </c>
    </row>
    <row r="12" spans="1:47" x14ac:dyDescent="0.25">
      <c r="A12">
        <v>2</v>
      </c>
      <c r="B12">
        <v>5</v>
      </c>
      <c r="C12">
        <v>3</v>
      </c>
      <c r="E12" t="s">
        <v>20</v>
      </c>
      <c r="F12" s="1">
        <f>MEDIAN(B11:B110)</f>
        <v>50</v>
      </c>
      <c r="G12" s="1">
        <f>MEDIAN(C11:C110)</f>
        <v>23</v>
      </c>
      <c r="I12" t="s">
        <v>51</v>
      </c>
      <c r="J12" s="6">
        <f>AJ8</f>
        <v>6</v>
      </c>
      <c r="K12" s="6"/>
      <c r="L12" s="6"/>
      <c r="M12" s="6"/>
      <c r="N12" s="6"/>
      <c r="O12" s="6"/>
      <c r="P12" s="6"/>
      <c r="Q12" s="6"/>
      <c r="W12">
        <f t="shared" si="1"/>
        <v>10</v>
      </c>
      <c r="X12">
        <f t="shared" si="2"/>
        <v>10</v>
      </c>
      <c r="Z12">
        <f t="shared" ref="Z12:AA75" si="6">_xlfn.IFNA(W12,FALSE)</f>
        <v>10</v>
      </c>
      <c r="AA12">
        <f t="shared" si="6"/>
        <v>10</v>
      </c>
      <c r="AC12">
        <v>2</v>
      </c>
      <c r="AD12">
        <f t="shared" ref="AD12:AD75" si="7">B12</f>
        <v>5</v>
      </c>
      <c r="AE12">
        <f t="shared" ref="AE12:AE75" si="8">C12</f>
        <v>3</v>
      </c>
      <c r="AF12" s="5">
        <f t="shared" si="3"/>
        <v>11.27090741658993</v>
      </c>
      <c r="AG12" s="4">
        <f t="shared" si="4"/>
        <v>-8.2709074165899299</v>
      </c>
      <c r="AH12" s="5">
        <f t="shared" si="5"/>
        <v>-8.2709074165899299</v>
      </c>
      <c r="AI12" s="6">
        <f t="shared" ref="AI12:AI75" si="9">IF(AH12&lt;0,1,0)</f>
        <v>1</v>
      </c>
      <c r="AJ12" s="6">
        <f>IF(AI12=AI11,0,1)</f>
        <v>0</v>
      </c>
      <c r="AK12">
        <f>IF(AH12=FALSE,0,AJ12)</f>
        <v>0</v>
      </c>
      <c r="AM12">
        <f t="shared" si="0"/>
        <v>5</v>
      </c>
      <c r="AN12">
        <f>AM12-AM11</f>
        <v>3</v>
      </c>
      <c r="AO12" s="6">
        <f t="shared" ref="AO12:AO43" si="10">IF(W12&gt;0,AN12,FALSE)</f>
        <v>3</v>
      </c>
      <c r="AP12" s="6">
        <f>_xlfn.IFNA(AO12,0)</f>
        <v>3</v>
      </c>
      <c r="AS12" t="s">
        <v>45</v>
      </c>
      <c r="AT12">
        <f>_xlfn.NORM.S.DIST(AT11,TRUE)</f>
        <v>0.10965861461512268</v>
      </c>
    </row>
    <row r="13" spans="1:47" x14ac:dyDescent="0.25">
      <c r="A13">
        <v>3</v>
      </c>
      <c r="B13">
        <v>10</v>
      </c>
      <c r="C13">
        <v>7</v>
      </c>
      <c r="E13" t="s">
        <v>19</v>
      </c>
      <c r="F13" s="5">
        <f>STDEV(B11:B110)</f>
        <v>107.47219513563836</v>
      </c>
      <c r="G13" s="5">
        <f>STDEV(C11:C110)</f>
        <v>10.235410903507312</v>
      </c>
      <c r="I13" t="s">
        <v>52</v>
      </c>
      <c r="J13" s="6">
        <f>AJ7</f>
        <v>5</v>
      </c>
      <c r="K13" s="6"/>
      <c r="L13" s="6"/>
      <c r="M13" s="6"/>
      <c r="N13" s="6"/>
      <c r="O13" s="6"/>
      <c r="P13" s="6"/>
      <c r="Q13" s="6"/>
      <c r="W13">
        <f t="shared" si="1"/>
        <v>9</v>
      </c>
      <c r="X13">
        <f t="shared" si="2"/>
        <v>9</v>
      </c>
      <c r="Z13">
        <f t="shared" si="6"/>
        <v>9</v>
      </c>
      <c r="AA13">
        <f t="shared" si="6"/>
        <v>9</v>
      </c>
      <c r="AC13">
        <v>3</v>
      </c>
      <c r="AD13">
        <f t="shared" si="7"/>
        <v>10</v>
      </c>
      <c r="AE13">
        <f t="shared" si="8"/>
        <v>7</v>
      </c>
      <c r="AF13" s="5">
        <f t="shared" si="3"/>
        <v>11.628817107821147</v>
      </c>
      <c r="AG13" s="4">
        <f t="shared" si="4"/>
        <v>-4.6288171078211473</v>
      </c>
      <c r="AH13" s="5">
        <f t="shared" si="5"/>
        <v>-4.6288171078211473</v>
      </c>
      <c r="AI13" s="6">
        <f t="shared" si="9"/>
        <v>1</v>
      </c>
      <c r="AJ13" s="6">
        <f t="shared" ref="AJ13:AJ76" si="11">IF(AI13=AI12,0,1)</f>
        <v>0</v>
      </c>
      <c r="AK13">
        <f t="shared" ref="AK13:AK76" si="12">IF(AH13=FALSE,0,AJ13)</f>
        <v>0</v>
      </c>
      <c r="AM13">
        <f t="shared" si="0"/>
        <v>10</v>
      </c>
      <c r="AN13">
        <f t="shared" ref="AN13:AN76" si="13">AM13-AM12</f>
        <v>5</v>
      </c>
      <c r="AO13" s="6">
        <f t="shared" si="10"/>
        <v>5</v>
      </c>
      <c r="AP13" s="6">
        <f t="shared" ref="AP13:AP76" si="14">_xlfn.IFNA(AO13,0)</f>
        <v>5</v>
      </c>
    </row>
    <row r="14" spans="1:47" x14ac:dyDescent="0.25">
      <c r="A14">
        <v>4</v>
      </c>
      <c r="B14">
        <v>20</v>
      </c>
      <c r="C14">
        <v>15</v>
      </c>
      <c r="E14" t="s">
        <v>21</v>
      </c>
      <c r="F14" s="5">
        <f>SKEW(B11:B110)</f>
        <v>0.83266818771453688</v>
      </c>
      <c r="G14" s="5">
        <f>SKEW(C11:C110)</f>
        <v>-0.75974409109172358</v>
      </c>
      <c r="I14" t="s">
        <v>53</v>
      </c>
      <c r="J14" s="5">
        <f>AJ5</f>
        <v>-2.857738033247041</v>
      </c>
      <c r="K14" s="5"/>
      <c r="L14" s="5"/>
      <c r="M14" s="5"/>
      <c r="N14" s="5"/>
      <c r="O14" s="5"/>
      <c r="P14" s="5"/>
      <c r="Q14" s="5"/>
      <c r="W14">
        <f t="shared" si="1"/>
        <v>8</v>
      </c>
      <c r="X14">
        <f t="shared" si="2"/>
        <v>8</v>
      </c>
      <c r="Z14">
        <f t="shared" si="6"/>
        <v>8</v>
      </c>
      <c r="AA14">
        <f t="shared" si="6"/>
        <v>8</v>
      </c>
      <c r="AC14">
        <v>4</v>
      </c>
      <c r="AD14">
        <f t="shared" si="7"/>
        <v>20</v>
      </c>
      <c r="AE14">
        <f t="shared" si="8"/>
        <v>15</v>
      </c>
      <c r="AF14" s="5">
        <f t="shared" si="3"/>
        <v>12.344636490283584</v>
      </c>
      <c r="AG14" s="4">
        <f t="shared" si="4"/>
        <v>2.6553635097164161</v>
      </c>
      <c r="AH14" s="5">
        <f t="shared" si="5"/>
        <v>2.6553635097164161</v>
      </c>
      <c r="AI14" s="6">
        <f t="shared" si="9"/>
        <v>0</v>
      </c>
      <c r="AJ14" s="6">
        <f t="shared" si="11"/>
        <v>1</v>
      </c>
      <c r="AK14">
        <f t="shared" si="12"/>
        <v>1</v>
      </c>
      <c r="AM14">
        <f t="shared" si="0"/>
        <v>20</v>
      </c>
      <c r="AN14">
        <f t="shared" si="13"/>
        <v>10</v>
      </c>
      <c r="AO14" s="6">
        <f t="shared" si="10"/>
        <v>10</v>
      </c>
      <c r="AP14" s="6">
        <f t="shared" si="14"/>
        <v>10</v>
      </c>
      <c r="AS14" t="s">
        <v>63</v>
      </c>
      <c r="AT14" t="str">
        <f>IF(AT12&lt;0.1,"r and rho are very different. Check the assumptions","ok")</f>
        <v>ok</v>
      </c>
    </row>
    <row r="15" spans="1:47" x14ac:dyDescent="0.25">
      <c r="A15">
        <v>5</v>
      </c>
      <c r="B15">
        <v>30</v>
      </c>
      <c r="C15">
        <v>18</v>
      </c>
      <c r="E15" t="s">
        <v>22</v>
      </c>
      <c r="F15" s="4">
        <f>KURT(B11:B110)</f>
        <v>-0.77359765715813333</v>
      </c>
      <c r="G15" s="4">
        <f>KURT(C11:C110)</f>
        <v>-1.0609294205256985</v>
      </c>
      <c r="I15" t="s">
        <v>54</v>
      </c>
      <c r="J15" s="3">
        <f>IF(AP9&lt;0,"ERROR",AJ6)</f>
        <v>2.1333624110880631E-3</v>
      </c>
      <c r="K15" s="3"/>
      <c r="L15" s="3"/>
      <c r="M15" s="3"/>
      <c r="N15" s="3"/>
      <c r="O15" s="3"/>
      <c r="P15" s="3"/>
      <c r="Q15" s="3"/>
      <c r="W15">
        <f t="shared" si="1"/>
        <v>7</v>
      </c>
      <c r="X15">
        <f t="shared" si="2"/>
        <v>7</v>
      </c>
      <c r="Z15">
        <f t="shared" si="6"/>
        <v>7</v>
      </c>
      <c r="AA15">
        <f t="shared" si="6"/>
        <v>7</v>
      </c>
      <c r="AC15">
        <v>5</v>
      </c>
      <c r="AD15">
        <f t="shared" si="7"/>
        <v>30</v>
      </c>
      <c r="AE15">
        <f t="shared" si="8"/>
        <v>18</v>
      </c>
      <c r="AF15" s="5">
        <f t="shared" si="3"/>
        <v>13.06045587274602</v>
      </c>
      <c r="AG15" s="4">
        <f t="shared" si="4"/>
        <v>4.9395441272539795</v>
      </c>
      <c r="AH15" s="5">
        <f t="shared" si="5"/>
        <v>4.9395441272539795</v>
      </c>
      <c r="AI15" s="6">
        <f t="shared" si="9"/>
        <v>0</v>
      </c>
      <c r="AJ15" s="6">
        <f t="shared" si="11"/>
        <v>0</v>
      </c>
      <c r="AK15">
        <f t="shared" si="12"/>
        <v>0</v>
      </c>
      <c r="AM15">
        <f t="shared" si="0"/>
        <v>30</v>
      </c>
      <c r="AN15">
        <f t="shared" si="13"/>
        <v>10</v>
      </c>
      <c r="AO15" s="6">
        <f t="shared" si="10"/>
        <v>10</v>
      </c>
      <c r="AP15" s="6">
        <f t="shared" si="14"/>
        <v>10</v>
      </c>
    </row>
    <row r="16" spans="1:47" x14ac:dyDescent="0.25">
      <c r="A16">
        <v>6</v>
      </c>
      <c r="B16">
        <v>50</v>
      </c>
      <c r="C16">
        <v>25</v>
      </c>
      <c r="E16" t="s">
        <v>23</v>
      </c>
      <c r="F16" s="1">
        <f>MAX(B11:B110)</f>
        <v>300</v>
      </c>
      <c r="G16" s="1">
        <f>MAX(C11:C110)</f>
        <v>29</v>
      </c>
      <c r="I16" t="s">
        <v>56</v>
      </c>
      <c r="J16" s="5">
        <f>ABS(AG2)</f>
        <v>0.86164043685532909</v>
      </c>
      <c r="K16" s="5"/>
      <c r="L16" s="5"/>
      <c r="M16" s="5"/>
      <c r="N16" s="5"/>
      <c r="O16" s="5"/>
      <c r="P16" s="5"/>
      <c r="Q16" s="5"/>
      <c r="W16">
        <f t="shared" si="1"/>
        <v>6</v>
      </c>
      <c r="X16">
        <f t="shared" si="2"/>
        <v>5</v>
      </c>
      <c r="Z16">
        <f t="shared" si="6"/>
        <v>6</v>
      </c>
      <c r="AA16">
        <f t="shared" si="6"/>
        <v>5</v>
      </c>
      <c r="AC16">
        <v>6</v>
      </c>
      <c r="AD16">
        <f t="shared" si="7"/>
        <v>50</v>
      </c>
      <c r="AE16">
        <f t="shared" si="8"/>
        <v>25</v>
      </c>
      <c r="AF16" s="5">
        <f t="shared" si="3"/>
        <v>14.492094637670895</v>
      </c>
      <c r="AG16" s="4">
        <f t="shared" si="4"/>
        <v>10.507905362329105</v>
      </c>
      <c r="AH16" s="5">
        <f t="shared" si="5"/>
        <v>10.507905362329105</v>
      </c>
      <c r="AI16" s="6">
        <f t="shared" si="9"/>
        <v>0</v>
      </c>
      <c r="AJ16" s="6">
        <f t="shared" si="11"/>
        <v>0</v>
      </c>
      <c r="AK16">
        <f t="shared" si="12"/>
        <v>0</v>
      </c>
      <c r="AM16">
        <f t="shared" si="0"/>
        <v>50</v>
      </c>
      <c r="AN16">
        <f t="shared" si="13"/>
        <v>20</v>
      </c>
      <c r="AO16" s="6">
        <f t="shared" si="10"/>
        <v>20</v>
      </c>
      <c r="AP16" s="6">
        <f t="shared" si="14"/>
        <v>20</v>
      </c>
    </row>
    <row r="17" spans="1:42" x14ac:dyDescent="0.25">
      <c r="A17">
        <v>7</v>
      </c>
      <c r="B17">
        <v>100</v>
      </c>
      <c r="C17">
        <v>23</v>
      </c>
      <c r="E17" t="s">
        <v>24</v>
      </c>
      <c r="F17" s="1">
        <f>MIN(B11:B110)</f>
        <v>2</v>
      </c>
      <c r="G17" s="1">
        <f>MIN(C11:C110)</f>
        <v>1</v>
      </c>
      <c r="W17">
        <f t="shared" si="1"/>
        <v>5</v>
      </c>
      <c r="X17">
        <f t="shared" si="2"/>
        <v>6</v>
      </c>
      <c r="Z17">
        <f t="shared" si="6"/>
        <v>5</v>
      </c>
      <c r="AA17">
        <f t="shared" si="6"/>
        <v>6</v>
      </c>
      <c r="AC17">
        <v>7</v>
      </c>
      <c r="AD17">
        <f t="shared" si="7"/>
        <v>100</v>
      </c>
      <c r="AE17">
        <f t="shared" si="8"/>
        <v>23</v>
      </c>
      <c r="AF17" s="5">
        <f t="shared" si="3"/>
        <v>18.071191549983077</v>
      </c>
      <c r="AG17" s="4">
        <f t="shared" si="4"/>
        <v>4.9288084500169234</v>
      </c>
      <c r="AH17" s="5">
        <f t="shared" si="5"/>
        <v>4.9288084500169234</v>
      </c>
      <c r="AI17" s="6">
        <f t="shared" si="9"/>
        <v>0</v>
      </c>
      <c r="AJ17" s="6">
        <f t="shared" si="11"/>
        <v>0</v>
      </c>
      <c r="AK17">
        <f t="shared" si="12"/>
        <v>0</v>
      </c>
      <c r="AM17">
        <f t="shared" si="0"/>
        <v>100</v>
      </c>
      <c r="AN17">
        <f t="shared" si="13"/>
        <v>50</v>
      </c>
      <c r="AO17" s="6">
        <f t="shared" si="10"/>
        <v>50</v>
      </c>
      <c r="AP17" s="6">
        <f t="shared" si="14"/>
        <v>50</v>
      </c>
    </row>
    <row r="18" spans="1:42" x14ac:dyDescent="0.25">
      <c r="A18">
        <v>8</v>
      </c>
      <c r="B18">
        <v>150</v>
      </c>
      <c r="C18">
        <v>29</v>
      </c>
      <c r="E18" t="s">
        <v>25</v>
      </c>
      <c r="F18">
        <f>COUNT(B11:B110)</f>
        <v>11</v>
      </c>
      <c r="G18">
        <f>COUNT(C11:C110)</f>
        <v>11</v>
      </c>
      <c r="W18">
        <f t="shared" si="1"/>
        <v>4</v>
      </c>
      <c r="X18">
        <f t="shared" si="2"/>
        <v>1</v>
      </c>
      <c r="Z18">
        <f t="shared" si="6"/>
        <v>4</v>
      </c>
      <c r="AA18">
        <f t="shared" si="6"/>
        <v>1</v>
      </c>
      <c r="AC18">
        <v>8</v>
      </c>
      <c r="AD18">
        <f t="shared" si="7"/>
        <v>150</v>
      </c>
      <c r="AE18">
        <f t="shared" si="8"/>
        <v>29</v>
      </c>
      <c r="AF18" s="5">
        <f t="shared" si="3"/>
        <v>21.650288462295261</v>
      </c>
      <c r="AG18" s="4">
        <f t="shared" si="4"/>
        <v>7.3497115377047386</v>
      </c>
      <c r="AH18" s="5">
        <f t="shared" si="5"/>
        <v>7.3497115377047386</v>
      </c>
      <c r="AI18" s="6">
        <f t="shared" si="9"/>
        <v>0</v>
      </c>
      <c r="AJ18" s="6">
        <f t="shared" si="11"/>
        <v>0</v>
      </c>
      <c r="AK18">
        <f t="shared" si="12"/>
        <v>0</v>
      </c>
      <c r="AM18">
        <f t="shared" si="0"/>
        <v>150</v>
      </c>
      <c r="AN18">
        <f t="shared" si="13"/>
        <v>50</v>
      </c>
      <c r="AO18" s="6">
        <f t="shared" si="10"/>
        <v>50</v>
      </c>
      <c r="AP18" s="6">
        <f t="shared" si="14"/>
        <v>50</v>
      </c>
    </row>
    <row r="19" spans="1:42" x14ac:dyDescent="0.25">
      <c r="A19">
        <v>9</v>
      </c>
      <c r="B19">
        <v>200</v>
      </c>
      <c r="C19">
        <v>26</v>
      </c>
      <c r="I19" s="12" t="str">
        <f>IF(AP9&lt;0,"ERROR x values are not in rank order, lowest to highest.","Rank order of x-values  is correct")</f>
        <v>Rank order of x-values  is correct</v>
      </c>
      <c r="J19" s="12"/>
      <c r="K19" s="12"/>
      <c r="L19" s="12"/>
      <c r="W19">
        <f t="shared" si="1"/>
        <v>3</v>
      </c>
      <c r="X19">
        <f t="shared" si="2"/>
        <v>3.5</v>
      </c>
      <c r="Z19">
        <f t="shared" si="6"/>
        <v>3</v>
      </c>
      <c r="AA19">
        <f t="shared" si="6"/>
        <v>3.5</v>
      </c>
      <c r="AC19">
        <v>9</v>
      </c>
      <c r="AD19">
        <f t="shared" si="7"/>
        <v>200</v>
      </c>
      <c r="AE19">
        <f t="shared" si="8"/>
        <v>26</v>
      </c>
      <c r="AF19" s="5">
        <f t="shared" si="3"/>
        <v>25.229385374607446</v>
      </c>
      <c r="AG19" s="4">
        <f t="shared" si="4"/>
        <v>0.77061462539255388</v>
      </c>
      <c r="AH19" s="5">
        <f t="shared" si="5"/>
        <v>0.77061462539255388</v>
      </c>
      <c r="AI19" s="6">
        <f t="shared" si="9"/>
        <v>0</v>
      </c>
      <c r="AJ19" s="6">
        <f t="shared" si="11"/>
        <v>0</v>
      </c>
      <c r="AK19">
        <f t="shared" si="12"/>
        <v>0</v>
      </c>
      <c r="AM19">
        <f t="shared" si="0"/>
        <v>200</v>
      </c>
      <c r="AN19">
        <f t="shared" si="13"/>
        <v>50</v>
      </c>
      <c r="AO19" s="6">
        <f t="shared" si="10"/>
        <v>50</v>
      </c>
      <c r="AP19" s="6">
        <f t="shared" si="14"/>
        <v>50</v>
      </c>
    </row>
    <row r="20" spans="1:42" x14ac:dyDescent="0.25">
      <c r="A20">
        <v>10</v>
      </c>
      <c r="B20">
        <v>250</v>
      </c>
      <c r="C20">
        <v>27</v>
      </c>
      <c r="E20" t="s">
        <v>32</v>
      </c>
      <c r="F20" t="str">
        <f>IF(F18=G18,"OK","EROR: samples not same size")</f>
        <v>OK</v>
      </c>
      <c r="I20" s="12"/>
      <c r="J20" s="12"/>
      <c r="K20" s="12"/>
      <c r="L20" s="12"/>
      <c r="W20">
        <f t="shared" si="1"/>
        <v>2</v>
      </c>
      <c r="X20">
        <f t="shared" si="2"/>
        <v>2</v>
      </c>
      <c r="Z20">
        <f t="shared" si="6"/>
        <v>2</v>
      </c>
      <c r="AA20">
        <f t="shared" si="6"/>
        <v>2</v>
      </c>
      <c r="AC20">
        <v>10</v>
      </c>
      <c r="AD20">
        <f t="shared" si="7"/>
        <v>250</v>
      </c>
      <c r="AE20">
        <f t="shared" si="8"/>
        <v>27</v>
      </c>
      <c r="AF20" s="5">
        <f t="shared" si="3"/>
        <v>28.808482286919631</v>
      </c>
      <c r="AG20" s="4">
        <f t="shared" si="4"/>
        <v>-1.8084822869196309</v>
      </c>
      <c r="AH20" s="5">
        <f t="shared" si="5"/>
        <v>-1.8084822869196309</v>
      </c>
      <c r="AI20" s="6">
        <f t="shared" si="9"/>
        <v>1</v>
      </c>
      <c r="AJ20" s="6">
        <f t="shared" si="11"/>
        <v>1</v>
      </c>
      <c r="AK20">
        <f t="shared" si="12"/>
        <v>1</v>
      </c>
      <c r="AM20">
        <f t="shared" si="0"/>
        <v>250</v>
      </c>
      <c r="AN20">
        <f t="shared" si="13"/>
        <v>50</v>
      </c>
      <c r="AO20" s="6">
        <f t="shared" si="10"/>
        <v>50</v>
      </c>
      <c r="AP20" s="6">
        <f t="shared" si="14"/>
        <v>50</v>
      </c>
    </row>
    <row r="21" spans="1:42" x14ac:dyDescent="0.25">
      <c r="A21">
        <v>11</v>
      </c>
      <c r="B21">
        <v>300</v>
      </c>
      <c r="C21">
        <v>26</v>
      </c>
      <c r="W21">
        <f t="shared" si="1"/>
        <v>1</v>
      </c>
      <c r="X21">
        <f t="shared" si="2"/>
        <v>3.5</v>
      </c>
      <c r="Z21">
        <f t="shared" si="6"/>
        <v>1</v>
      </c>
      <c r="AA21">
        <f t="shared" si="6"/>
        <v>3.5</v>
      </c>
      <c r="AC21">
        <v>11</v>
      </c>
      <c r="AD21">
        <f t="shared" si="7"/>
        <v>300</v>
      </c>
      <c r="AE21">
        <f t="shared" si="8"/>
        <v>26</v>
      </c>
      <c r="AF21" s="5">
        <f t="shared" si="3"/>
        <v>32.387579199231809</v>
      </c>
      <c r="AG21" s="4">
        <f t="shared" si="4"/>
        <v>-6.3875791992318085</v>
      </c>
      <c r="AH21" s="5">
        <f t="shared" si="5"/>
        <v>-6.3875791992318085</v>
      </c>
      <c r="AI21" s="6">
        <f t="shared" si="9"/>
        <v>1</v>
      </c>
      <c r="AJ21" s="6">
        <f t="shared" si="11"/>
        <v>0</v>
      </c>
      <c r="AK21">
        <f t="shared" si="12"/>
        <v>0</v>
      </c>
      <c r="AM21">
        <f t="shared" si="0"/>
        <v>300</v>
      </c>
      <c r="AN21">
        <f t="shared" si="13"/>
        <v>50</v>
      </c>
      <c r="AO21" s="6">
        <f t="shared" si="10"/>
        <v>50</v>
      </c>
      <c r="AP21" s="6">
        <f t="shared" si="14"/>
        <v>50</v>
      </c>
    </row>
    <row r="22" spans="1:42" x14ac:dyDescent="0.25">
      <c r="A22">
        <v>12</v>
      </c>
      <c r="I22" s="14" t="str">
        <f>IF(J15&gt;0.1,"Runs test not significant, straight line fit is ok","Runs test p-value is a bit low")</f>
        <v>Runs test p-value is a bit low</v>
      </c>
      <c r="J22" s="14"/>
      <c r="K22" s="14"/>
      <c r="L22" s="14"/>
      <c r="W22" t="e">
        <f t="shared" si="1"/>
        <v>#N/A</v>
      </c>
      <c r="X22" t="e">
        <f t="shared" si="2"/>
        <v>#N/A</v>
      </c>
      <c r="Z22" t="b">
        <f t="shared" si="6"/>
        <v>0</v>
      </c>
      <c r="AA22" t="b">
        <f t="shared" si="6"/>
        <v>0</v>
      </c>
      <c r="AC22">
        <v>12</v>
      </c>
      <c r="AD22">
        <f t="shared" si="7"/>
        <v>0</v>
      </c>
      <c r="AE22">
        <f t="shared" si="8"/>
        <v>0</v>
      </c>
      <c r="AF22" s="5">
        <f t="shared" si="3"/>
        <v>10.912997725358711</v>
      </c>
      <c r="AG22" s="4">
        <f t="shared" si="4"/>
        <v>-10.912997725358711</v>
      </c>
      <c r="AH22" s="5" t="b">
        <f t="shared" si="5"/>
        <v>0</v>
      </c>
      <c r="AI22" s="6">
        <f t="shared" si="9"/>
        <v>0</v>
      </c>
      <c r="AJ22" s="6">
        <f t="shared" si="11"/>
        <v>1</v>
      </c>
      <c r="AK22">
        <f t="shared" si="12"/>
        <v>0</v>
      </c>
      <c r="AM22">
        <f t="shared" si="0"/>
        <v>0</v>
      </c>
      <c r="AN22">
        <f t="shared" si="13"/>
        <v>-300</v>
      </c>
      <c r="AO22" s="6" t="e">
        <f t="shared" si="10"/>
        <v>#N/A</v>
      </c>
      <c r="AP22" s="6">
        <f t="shared" si="14"/>
        <v>0</v>
      </c>
    </row>
    <row r="23" spans="1:42" x14ac:dyDescent="0.25">
      <c r="A23">
        <v>13</v>
      </c>
      <c r="E23" t="s">
        <v>26</v>
      </c>
      <c r="F23" s="4">
        <f>CORREL(B11:B110,C11:C110)</f>
        <v>0.75161301367504185</v>
      </c>
      <c r="I23" s="14"/>
      <c r="J23" s="14"/>
      <c r="K23" s="14"/>
      <c r="L23" s="14"/>
      <c r="W23" t="e">
        <f t="shared" si="1"/>
        <v>#N/A</v>
      </c>
      <c r="X23" t="e">
        <f t="shared" si="2"/>
        <v>#N/A</v>
      </c>
      <c r="Z23" t="b">
        <f t="shared" si="6"/>
        <v>0</v>
      </c>
      <c r="AA23" t="b">
        <f t="shared" si="6"/>
        <v>0</v>
      </c>
      <c r="AC23">
        <v>13</v>
      </c>
      <c r="AD23">
        <f t="shared" si="7"/>
        <v>0</v>
      </c>
      <c r="AE23">
        <f t="shared" si="8"/>
        <v>0</v>
      </c>
      <c r="AF23" s="5">
        <f t="shared" si="3"/>
        <v>10.912997725358711</v>
      </c>
      <c r="AG23" s="4">
        <f t="shared" si="4"/>
        <v>-10.912997725358711</v>
      </c>
      <c r="AH23" s="5" t="b">
        <f t="shared" si="5"/>
        <v>0</v>
      </c>
      <c r="AI23" s="6">
        <f t="shared" si="9"/>
        <v>0</v>
      </c>
      <c r="AJ23" s="6">
        <f t="shared" si="11"/>
        <v>0</v>
      </c>
      <c r="AK23">
        <f t="shared" si="12"/>
        <v>0</v>
      </c>
      <c r="AM23">
        <f t="shared" si="0"/>
        <v>0</v>
      </c>
      <c r="AN23">
        <f t="shared" si="13"/>
        <v>0</v>
      </c>
      <c r="AO23" s="6" t="e">
        <f t="shared" si="10"/>
        <v>#N/A</v>
      </c>
      <c r="AP23" s="6">
        <f t="shared" si="14"/>
        <v>0</v>
      </c>
    </row>
    <row r="24" spans="1:42" x14ac:dyDescent="0.25">
      <c r="A24">
        <v>14</v>
      </c>
      <c r="E24" t="s">
        <v>27</v>
      </c>
      <c r="F24">
        <f>F18-2</f>
        <v>9</v>
      </c>
      <c r="W24" t="e">
        <f t="shared" si="1"/>
        <v>#N/A</v>
      </c>
      <c r="X24" t="e">
        <f t="shared" si="2"/>
        <v>#N/A</v>
      </c>
      <c r="Z24" t="b">
        <f t="shared" si="6"/>
        <v>0</v>
      </c>
      <c r="AA24" t="b">
        <f t="shared" si="6"/>
        <v>0</v>
      </c>
      <c r="AC24">
        <v>14</v>
      </c>
      <c r="AD24">
        <f t="shared" si="7"/>
        <v>0</v>
      </c>
      <c r="AE24">
        <f t="shared" si="8"/>
        <v>0</v>
      </c>
      <c r="AF24" s="5">
        <f t="shared" si="3"/>
        <v>10.912997725358711</v>
      </c>
      <c r="AG24" s="4">
        <f t="shared" si="4"/>
        <v>-10.912997725358711</v>
      </c>
      <c r="AH24" s="5" t="b">
        <f t="shared" si="5"/>
        <v>0</v>
      </c>
      <c r="AI24" s="6">
        <f t="shared" si="9"/>
        <v>0</v>
      </c>
      <c r="AJ24" s="6">
        <f t="shared" si="11"/>
        <v>0</v>
      </c>
      <c r="AK24">
        <f t="shared" si="12"/>
        <v>0</v>
      </c>
      <c r="AM24">
        <f t="shared" si="0"/>
        <v>0</v>
      </c>
      <c r="AN24">
        <f t="shared" si="13"/>
        <v>0</v>
      </c>
      <c r="AO24" s="6" t="e">
        <f t="shared" si="10"/>
        <v>#N/A</v>
      </c>
      <c r="AP24" s="6">
        <f t="shared" si="14"/>
        <v>0</v>
      </c>
    </row>
    <row r="25" spans="1:42" x14ac:dyDescent="0.25">
      <c r="A25">
        <v>15</v>
      </c>
      <c r="E25" t="s">
        <v>35</v>
      </c>
      <c r="F25" s="5">
        <f>X6</f>
        <v>3.4184721418099686</v>
      </c>
      <c r="I25" s="14" t="str">
        <f>IF(J15&lt;0.05,"BEWARE: p&lt;0.05, linear fit is poor. Use Spearman rank results","Runs test  p &gt; 0.05")</f>
        <v>BEWARE: p&lt;0.05, linear fit is poor. Use Spearman rank results</v>
      </c>
      <c r="J25" s="14"/>
      <c r="K25" s="14"/>
      <c r="L25" s="14"/>
      <c r="W25" t="e">
        <f t="shared" si="1"/>
        <v>#N/A</v>
      </c>
      <c r="X25" t="e">
        <f t="shared" si="2"/>
        <v>#N/A</v>
      </c>
      <c r="Z25" t="b">
        <f t="shared" si="6"/>
        <v>0</v>
      </c>
      <c r="AA25" t="b">
        <f t="shared" si="6"/>
        <v>0</v>
      </c>
      <c r="AC25">
        <v>15</v>
      </c>
      <c r="AD25">
        <f t="shared" si="7"/>
        <v>0</v>
      </c>
      <c r="AE25">
        <f t="shared" si="8"/>
        <v>0</v>
      </c>
      <c r="AF25" s="5">
        <f t="shared" si="3"/>
        <v>10.912997725358711</v>
      </c>
      <c r="AG25" s="4">
        <f t="shared" si="4"/>
        <v>-10.912997725358711</v>
      </c>
      <c r="AH25" s="5" t="b">
        <f t="shared" si="5"/>
        <v>0</v>
      </c>
      <c r="AI25" s="6">
        <f t="shared" si="9"/>
        <v>0</v>
      </c>
      <c r="AJ25" s="6">
        <f t="shared" si="11"/>
        <v>0</v>
      </c>
      <c r="AK25">
        <f t="shared" si="12"/>
        <v>0</v>
      </c>
      <c r="AM25">
        <f t="shared" si="0"/>
        <v>0</v>
      </c>
      <c r="AN25">
        <f t="shared" si="13"/>
        <v>0</v>
      </c>
      <c r="AO25" s="6" t="e">
        <f t="shared" si="10"/>
        <v>#N/A</v>
      </c>
      <c r="AP25" s="6">
        <f t="shared" si="14"/>
        <v>0</v>
      </c>
    </row>
    <row r="26" spans="1:42" x14ac:dyDescent="0.25">
      <c r="A26">
        <v>16</v>
      </c>
      <c r="B26" s="11"/>
      <c r="C26" s="11"/>
      <c r="E26" t="s">
        <v>28</v>
      </c>
      <c r="F26" s="3">
        <f>X7</f>
        <v>7.6463940020218731E-3</v>
      </c>
      <c r="G26" s="9" t="s">
        <v>39</v>
      </c>
      <c r="H26" s="8">
        <f>F26</f>
        <v>7.6463940020218731E-3</v>
      </c>
      <c r="I26" s="14"/>
      <c r="J26" s="14"/>
      <c r="K26" s="14"/>
      <c r="L26" s="14"/>
      <c r="M26" s="8"/>
      <c r="N26" s="8"/>
      <c r="O26" s="8"/>
      <c r="P26" s="8"/>
      <c r="Q26" s="8"/>
      <c r="W26" t="e">
        <f t="shared" si="1"/>
        <v>#N/A</v>
      </c>
      <c r="X26" t="e">
        <f t="shared" si="2"/>
        <v>#N/A</v>
      </c>
      <c r="Z26" t="b">
        <f t="shared" si="6"/>
        <v>0</v>
      </c>
      <c r="AA26" t="b">
        <f t="shared" si="6"/>
        <v>0</v>
      </c>
      <c r="AC26">
        <v>16</v>
      </c>
      <c r="AD26">
        <f t="shared" si="7"/>
        <v>0</v>
      </c>
      <c r="AE26">
        <f t="shared" si="8"/>
        <v>0</v>
      </c>
      <c r="AF26" s="5">
        <f t="shared" si="3"/>
        <v>10.912997725358711</v>
      </c>
      <c r="AG26" s="4">
        <f t="shared" si="4"/>
        <v>-10.912997725358711</v>
      </c>
      <c r="AH26" s="5" t="b">
        <f t="shared" si="5"/>
        <v>0</v>
      </c>
      <c r="AI26" s="6">
        <f t="shared" si="9"/>
        <v>0</v>
      </c>
      <c r="AJ26" s="6">
        <f t="shared" si="11"/>
        <v>0</v>
      </c>
      <c r="AK26">
        <f t="shared" si="12"/>
        <v>0</v>
      </c>
      <c r="AM26">
        <f t="shared" si="0"/>
        <v>0</v>
      </c>
      <c r="AN26">
        <f t="shared" si="13"/>
        <v>0</v>
      </c>
      <c r="AO26" s="6" t="e">
        <f t="shared" si="10"/>
        <v>#N/A</v>
      </c>
      <c r="AP26" s="6">
        <f t="shared" si="14"/>
        <v>0</v>
      </c>
    </row>
    <row r="27" spans="1:42" x14ac:dyDescent="0.25">
      <c r="A27">
        <v>17</v>
      </c>
      <c r="B27" s="11"/>
      <c r="C27" s="11"/>
      <c r="E27" t="s">
        <v>29</v>
      </c>
      <c r="F27" s="3">
        <f>X8</f>
        <v>3.8231970010109365E-3</v>
      </c>
      <c r="G27" s="9" t="s">
        <v>39</v>
      </c>
      <c r="H27" s="8">
        <f>F27</f>
        <v>3.8231970010109365E-3</v>
      </c>
      <c r="I27" s="8"/>
      <c r="J27" s="8"/>
      <c r="K27" s="8"/>
      <c r="L27" s="8"/>
      <c r="M27" s="8"/>
      <c r="N27" s="8"/>
      <c r="O27" s="8"/>
      <c r="P27" s="8"/>
      <c r="Q27" s="8"/>
      <c r="W27" t="e">
        <f t="shared" si="1"/>
        <v>#N/A</v>
      </c>
      <c r="X27" t="e">
        <f t="shared" si="2"/>
        <v>#N/A</v>
      </c>
      <c r="Z27" t="b">
        <f t="shared" si="6"/>
        <v>0</v>
      </c>
      <c r="AA27" t="b">
        <f t="shared" si="6"/>
        <v>0</v>
      </c>
      <c r="AC27">
        <v>17</v>
      </c>
      <c r="AD27">
        <f t="shared" si="7"/>
        <v>0</v>
      </c>
      <c r="AE27">
        <f t="shared" si="8"/>
        <v>0</v>
      </c>
      <c r="AF27" s="5">
        <f t="shared" si="3"/>
        <v>10.912997725358711</v>
      </c>
      <c r="AG27" s="4">
        <f t="shared" si="4"/>
        <v>-10.912997725358711</v>
      </c>
      <c r="AH27" s="5" t="b">
        <f t="shared" si="5"/>
        <v>0</v>
      </c>
      <c r="AI27" s="6">
        <f t="shared" si="9"/>
        <v>0</v>
      </c>
      <c r="AJ27" s="6">
        <f t="shared" si="11"/>
        <v>0</v>
      </c>
      <c r="AK27">
        <f t="shared" si="12"/>
        <v>0</v>
      </c>
      <c r="AM27">
        <f t="shared" si="0"/>
        <v>0</v>
      </c>
      <c r="AN27">
        <f t="shared" si="13"/>
        <v>0</v>
      </c>
      <c r="AO27" s="6" t="e">
        <f t="shared" si="10"/>
        <v>#N/A</v>
      </c>
      <c r="AP27" s="6">
        <f t="shared" si="14"/>
        <v>0</v>
      </c>
    </row>
    <row r="28" spans="1:42" x14ac:dyDescent="0.25">
      <c r="A28">
        <v>18</v>
      </c>
      <c r="B28" s="11"/>
      <c r="C28" s="11"/>
      <c r="W28" t="e">
        <f t="shared" si="1"/>
        <v>#N/A</v>
      </c>
      <c r="X28" t="e">
        <f t="shared" si="2"/>
        <v>#N/A</v>
      </c>
      <c r="Z28" t="b">
        <f t="shared" si="6"/>
        <v>0</v>
      </c>
      <c r="AA28" t="b">
        <f t="shared" si="6"/>
        <v>0</v>
      </c>
      <c r="AC28">
        <v>18</v>
      </c>
      <c r="AD28">
        <f t="shared" si="7"/>
        <v>0</v>
      </c>
      <c r="AE28">
        <f t="shared" si="8"/>
        <v>0</v>
      </c>
      <c r="AF28" s="5">
        <f t="shared" si="3"/>
        <v>10.912997725358711</v>
      </c>
      <c r="AG28" s="4">
        <f t="shared" si="4"/>
        <v>-10.912997725358711</v>
      </c>
      <c r="AH28" s="5" t="b">
        <f t="shared" si="5"/>
        <v>0</v>
      </c>
      <c r="AI28" s="6">
        <f t="shared" si="9"/>
        <v>0</v>
      </c>
      <c r="AJ28" s="6">
        <f t="shared" si="11"/>
        <v>0</v>
      </c>
      <c r="AK28">
        <f t="shared" si="12"/>
        <v>0</v>
      </c>
      <c r="AM28">
        <f t="shared" si="0"/>
        <v>0</v>
      </c>
      <c r="AN28">
        <f t="shared" si="13"/>
        <v>0</v>
      </c>
      <c r="AO28" s="6" t="e">
        <f t="shared" si="10"/>
        <v>#N/A</v>
      </c>
      <c r="AP28" s="6">
        <f t="shared" si="14"/>
        <v>0</v>
      </c>
    </row>
    <row r="29" spans="1:42" x14ac:dyDescent="0.25">
      <c r="A29">
        <v>19</v>
      </c>
      <c r="B29" s="11"/>
      <c r="C29" s="11"/>
      <c r="E29" t="s">
        <v>40</v>
      </c>
      <c r="W29" t="e">
        <f t="shared" si="1"/>
        <v>#N/A</v>
      </c>
      <c r="X29" t="e">
        <f t="shared" si="2"/>
        <v>#N/A</v>
      </c>
      <c r="Z29" t="b">
        <f t="shared" si="6"/>
        <v>0</v>
      </c>
      <c r="AA29" t="b">
        <f t="shared" si="6"/>
        <v>0</v>
      </c>
      <c r="AC29">
        <v>19</v>
      </c>
      <c r="AD29">
        <f t="shared" si="7"/>
        <v>0</v>
      </c>
      <c r="AE29">
        <f t="shared" si="8"/>
        <v>0</v>
      </c>
      <c r="AF29" s="5">
        <f t="shared" si="3"/>
        <v>10.912997725358711</v>
      </c>
      <c r="AG29" s="4">
        <f t="shared" si="4"/>
        <v>-10.912997725358711</v>
      </c>
      <c r="AH29" s="5" t="b">
        <f t="shared" si="5"/>
        <v>0</v>
      </c>
      <c r="AI29" s="6">
        <f t="shared" si="9"/>
        <v>0</v>
      </c>
      <c r="AJ29" s="6">
        <f t="shared" si="11"/>
        <v>0</v>
      </c>
      <c r="AK29">
        <f t="shared" si="12"/>
        <v>0</v>
      </c>
      <c r="AM29">
        <f t="shared" si="0"/>
        <v>0</v>
      </c>
      <c r="AN29">
        <f t="shared" si="13"/>
        <v>0</v>
      </c>
      <c r="AO29" s="6" t="e">
        <f t="shared" si="10"/>
        <v>#N/A</v>
      </c>
      <c r="AP29" s="6">
        <f t="shared" si="14"/>
        <v>0</v>
      </c>
    </row>
    <row r="30" spans="1:42" x14ac:dyDescent="0.25">
      <c r="A30">
        <v>20</v>
      </c>
      <c r="W30" t="e">
        <f t="shared" si="1"/>
        <v>#N/A</v>
      </c>
      <c r="X30" t="e">
        <f t="shared" si="2"/>
        <v>#N/A</v>
      </c>
      <c r="Z30" t="b">
        <f t="shared" si="6"/>
        <v>0</v>
      </c>
      <c r="AA30" t="b">
        <f t="shared" si="6"/>
        <v>0</v>
      </c>
      <c r="AC30">
        <v>20</v>
      </c>
      <c r="AD30">
        <f t="shared" si="7"/>
        <v>0</v>
      </c>
      <c r="AE30">
        <f t="shared" si="8"/>
        <v>0</v>
      </c>
      <c r="AF30" s="5">
        <f t="shared" si="3"/>
        <v>10.912997725358711</v>
      </c>
      <c r="AG30" s="4">
        <f t="shared" si="4"/>
        <v>-10.912997725358711</v>
      </c>
      <c r="AH30" s="5" t="b">
        <f t="shared" si="5"/>
        <v>0</v>
      </c>
      <c r="AI30" s="6">
        <f t="shared" si="9"/>
        <v>0</v>
      </c>
      <c r="AJ30" s="6">
        <f t="shared" si="11"/>
        <v>0</v>
      </c>
      <c r="AK30">
        <f t="shared" si="12"/>
        <v>0</v>
      </c>
      <c r="AM30">
        <f t="shared" si="0"/>
        <v>0</v>
      </c>
      <c r="AN30">
        <f t="shared" si="13"/>
        <v>0</v>
      </c>
      <c r="AO30" s="6" t="e">
        <f t="shared" si="10"/>
        <v>#N/A</v>
      </c>
      <c r="AP30" s="6">
        <f t="shared" si="14"/>
        <v>0</v>
      </c>
    </row>
    <row r="31" spans="1:42" x14ac:dyDescent="0.25">
      <c r="A31">
        <v>21</v>
      </c>
      <c r="W31" t="e">
        <f t="shared" si="1"/>
        <v>#N/A</v>
      </c>
      <c r="X31" t="e">
        <f t="shared" si="2"/>
        <v>#N/A</v>
      </c>
      <c r="Z31" t="b">
        <f t="shared" si="6"/>
        <v>0</v>
      </c>
      <c r="AA31" t="b">
        <f t="shared" si="6"/>
        <v>0</v>
      </c>
      <c r="AC31">
        <v>21</v>
      </c>
      <c r="AD31">
        <f t="shared" si="7"/>
        <v>0</v>
      </c>
      <c r="AE31">
        <f t="shared" si="8"/>
        <v>0</v>
      </c>
      <c r="AF31" s="5">
        <f t="shared" si="3"/>
        <v>10.912997725358711</v>
      </c>
      <c r="AG31" s="4">
        <f t="shared" si="4"/>
        <v>-10.912997725358711</v>
      </c>
      <c r="AH31" s="5" t="b">
        <f t="shared" si="5"/>
        <v>0</v>
      </c>
      <c r="AI31" s="6">
        <f t="shared" si="9"/>
        <v>0</v>
      </c>
      <c r="AJ31" s="6">
        <f t="shared" si="11"/>
        <v>0</v>
      </c>
      <c r="AK31">
        <f t="shared" si="12"/>
        <v>0</v>
      </c>
      <c r="AM31">
        <f t="shared" si="0"/>
        <v>0</v>
      </c>
      <c r="AN31">
        <f t="shared" si="13"/>
        <v>0</v>
      </c>
      <c r="AO31" s="6" t="e">
        <f t="shared" si="10"/>
        <v>#N/A</v>
      </c>
      <c r="AP31" s="6">
        <f t="shared" si="14"/>
        <v>0</v>
      </c>
    </row>
    <row r="32" spans="1:42" x14ac:dyDescent="0.25">
      <c r="A32">
        <v>22</v>
      </c>
      <c r="W32" t="e">
        <f t="shared" si="1"/>
        <v>#N/A</v>
      </c>
      <c r="X32" t="e">
        <f t="shared" si="2"/>
        <v>#N/A</v>
      </c>
      <c r="Z32" t="b">
        <f t="shared" si="6"/>
        <v>0</v>
      </c>
      <c r="AA32" t="b">
        <f t="shared" si="6"/>
        <v>0</v>
      </c>
      <c r="AC32">
        <v>22</v>
      </c>
      <c r="AD32">
        <f t="shared" si="7"/>
        <v>0</v>
      </c>
      <c r="AE32">
        <f t="shared" si="8"/>
        <v>0</v>
      </c>
      <c r="AF32" s="5">
        <f t="shared" si="3"/>
        <v>10.912997725358711</v>
      </c>
      <c r="AG32" s="4">
        <f t="shared" si="4"/>
        <v>-10.912997725358711</v>
      </c>
      <c r="AH32" s="5" t="b">
        <f t="shared" si="5"/>
        <v>0</v>
      </c>
      <c r="AI32" s="6">
        <f t="shared" si="9"/>
        <v>0</v>
      </c>
      <c r="AJ32" s="6">
        <f t="shared" si="11"/>
        <v>0</v>
      </c>
      <c r="AK32">
        <f t="shared" si="12"/>
        <v>0</v>
      </c>
      <c r="AM32">
        <f t="shared" si="0"/>
        <v>0</v>
      </c>
      <c r="AN32">
        <f t="shared" si="13"/>
        <v>0</v>
      </c>
      <c r="AO32" s="6" t="e">
        <f t="shared" si="10"/>
        <v>#N/A</v>
      </c>
      <c r="AP32" s="6">
        <f t="shared" si="14"/>
        <v>0</v>
      </c>
    </row>
    <row r="33" spans="1:42" x14ac:dyDescent="0.25">
      <c r="A33">
        <v>23</v>
      </c>
      <c r="E33" t="s">
        <v>30</v>
      </c>
      <c r="F33" s="4">
        <f>AA7</f>
        <v>0.92027573610797442</v>
      </c>
      <c r="W33" t="e">
        <f t="shared" si="1"/>
        <v>#N/A</v>
      </c>
      <c r="X33" t="e">
        <f t="shared" si="2"/>
        <v>#N/A</v>
      </c>
      <c r="Z33" t="b">
        <f t="shared" si="6"/>
        <v>0</v>
      </c>
      <c r="AA33" t="b">
        <f t="shared" si="6"/>
        <v>0</v>
      </c>
      <c r="AC33">
        <v>23</v>
      </c>
      <c r="AD33">
        <f t="shared" si="7"/>
        <v>0</v>
      </c>
      <c r="AE33">
        <f t="shared" si="8"/>
        <v>0</v>
      </c>
      <c r="AF33" s="5">
        <f t="shared" si="3"/>
        <v>10.912997725358711</v>
      </c>
      <c r="AG33" s="4">
        <f t="shared" si="4"/>
        <v>-10.912997725358711</v>
      </c>
      <c r="AH33" s="5" t="b">
        <f t="shared" si="5"/>
        <v>0</v>
      </c>
      <c r="AI33" s="6">
        <f t="shared" si="9"/>
        <v>0</v>
      </c>
      <c r="AJ33" s="6">
        <f t="shared" si="11"/>
        <v>0</v>
      </c>
      <c r="AK33">
        <f t="shared" si="12"/>
        <v>0</v>
      </c>
      <c r="AM33">
        <f t="shared" si="0"/>
        <v>0</v>
      </c>
      <c r="AN33">
        <f t="shared" si="13"/>
        <v>0</v>
      </c>
      <c r="AO33" s="6" t="e">
        <f t="shared" si="10"/>
        <v>#N/A</v>
      </c>
      <c r="AP33" s="6">
        <f t="shared" si="14"/>
        <v>0</v>
      </c>
    </row>
    <row r="34" spans="1:42" x14ac:dyDescent="0.25">
      <c r="A34">
        <v>24</v>
      </c>
      <c r="E34" t="s">
        <v>27</v>
      </c>
      <c r="F34">
        <f>F24</f>
        <v>9</v>
      </c>
      <c r="W34" t="e">
        <f t="shared" si="1"/>
        <v>#N/A</v>
      </c>
      <c r="X34" t="e">
        <f t="shared" si="2"/>
        <v>#N/A</v>
      </c>
      <c r="Z34" t="b">
        <f t="shared" si="6"/>
        <v>0</v>
      </c>
      <c r="AA34" t="b">
        <f t="shared" si="6"/>
        <v>0</v>
      </c>
      <c r="AC34">
        <v>24</v>
      </c>
      <c r="AD34">
        <f t="shared" si="7"/>
        <v>0</v>
      </c>
      <c r="AE34">
        <f t="shared" si="8"/>
        <v>0</v>
      </c>
      <c r="AF34" s="5">
        <f t="shared" si="3"/>
        <v>10.912997725358711</v>
      </c>
      <c r="AG34" s="4">
        <f t="shared" si="4"/>
        <v>-10.912997725358711</v>
      </c>
      <c r="AH34" s="5" t="b">
        <f t="shared" si="5"/>
        <v>0</v>
      </c>
      <c r="AI34" s="6">
        <f t="shared" si="9"/>
        <v>0</v>
      </c>
      <c r="AJ34" s="6">
        <f t="shared" si="11"/>
        <v>0</v>
      </c>
      <c r="AK34">
        <f t="shared" si="12"/>
        <v>0</v>
      </c>
      <c r="AM34">
        <f t="shared" si="0"/>
        <v>0</v>
      </c>
      <c r="AN34">
        <f t="shared" si="13"/>
        <v>0</v>
      </c>
      <c r="AO34" s="6" t="e">
        <f t="shared" si="10"/>
        <v>#N/A</v>
      </c>
      <c r="AP34" s="6">
        <f t="shared" si="14"/>
        <v>0</v>
      </c>
    </row>
    <row r="35" spans="1:42" x14ac:dyDescent="0.25">
      <c r="A35">
        <v>25</v>
      </c>
      <c r="E35" t="s">
        <v>46</v>
      </c>
      <c r="F35" s="5">
        <f>Z4</f>
        <v>7.0560584574142231</v>
      </c>
      <c r="W35" t="e">
        <f t="shared" si="1"/>
        <v>#N/A</v>
      </c>
      <c r="X35" t="e">
        <f t="shared" si="2"/>
        <v>#N/A</v>
      </c>
      <c r="Z35" t="b">
        <f t="shared" si="6"/>
        <v>0</v>
      </c>
      <c r="AA35" t="b">
        <f t="shared" si="6"/>
        <v>0</v>
      </c>
      <c r="AC35">
        <v>25</v>
      </c>
      <c r="AD35">
        <f t="shared" si="7"/>
        <v>0</v>
      </c>
      <c r="AE35">
        <f t="shared" si="8"/>
        <v>0</v>
      </c>
      <c r="AF35" s="5">
        <f t="shared" si="3"/>
        <v>10.912997725358711</v>
      </c>
      <c r="AG35" s="4">
        <f t="shared" si="4"/>
        <v>-10.912997725358711</v>
      </c>
      <c r="AH35" s="5" t="b">
        <f t="shared" si="5"/>
        <v>0</v>
      </c>
      <c r="AI35" s="6">
        <f t="shared" si="9"/>
        <v>0</v>
      </c>
      <c r="AJ35" s="6">
        <f t="shared" si="11"/>
        <v>0</v>
      </c>
      <c r="AK35">
        <f t="shared" si="12"/>
        <v>0</v>
      </c>
      <c r="AM35">
        <f t="shared" si="0"/>
        <v>0</v>
      </c>
      <c r="AN35">
        <f t="shared" si="13"/>
        <v>0</v>
      </c>
      <c r="AO35" s="6" t="e">
        <f t="shared" si="10"/>
        <v>#N/A</v>
      </c>
      <c r="AP35" s="6">
        <f t="shared" si="14"/>
        <v>0</v>
      </c>
    </row>
    <row r="36" spans="1:42" x14ac:dyDescent="0.25">
      <c r="A36">
        <v>26</v>
      </c>
      <c r="E36" t="s">
        <v>28</v>
      </c>
      <c r="F36" s="3">
        <f>Z5</f>
        <v>5.9462681381354498E-5</v>
      </c>
      <c r="G36" s="9" t="s">
        <v>39</v>
      </c>
      <c r="H36" s="8">
        <f>F36</f>
        <v>5.9462681381354498E-5</v>
      </c>
      <c r="W36" t="e">
        <f t="shared" si="1"/>
        <v>#N/A</v>
      </c>
      <c r="X36" t="e">
        <f t="shared" si="2"/>
        <v>#N/A</v>
      </c>
      <c r="Z36" t="b">
        <f t="shared" si="6"/>
        <v>0</v>
      </c>
      <c r="AA36" t="b">
        <f t="shared" si="6"/>
        <v>0</v>
      </c>
      <c r="AC36">
        <v>26</v>
      </c>
      <c r="AD36">
        <f t="shared" si="7"/>
        <v>0</v>
      </c>
      <c r="AE36">
        <f t="shared" si="8"/>
        <v>0</v>
      </c>
      <c r="AF36" s="5">
        <f t="shared" si="3"/>
        <v>10.912997725358711</v>
      </c>
      <c r="AG36" s="4">
        <f t="shared" si="4"/>
        <v>-10.912997725358711</v>
      </c>
      <c r="AH36" s="5" t="b">
        <f t="shared" si="5"/>
        <v>0</v>
      </c>
      <c r="AI36" s="6">
        <f t="shared" si="9"/>
        <v>0</v>
      </c>
      <c r="AJ36" s="6">
        <f t="shared" si="11"/>
        <v>0</v>
      </c>
      <c r="AK36">
        <f t="shared" si="12"/>
        <v>0</v>
      </c>
      <c r="AM36">
        <f t="shared" si="0"/>
        <v>0</v>
      </c>
      <c r="AN36">
        <f t="shared" si="13"/>
        <v>0</v>
      </c>
      <c r="AO36" s="6" t="e">
        <f t="shared" si="10"/>
        <v>#N/A</v>
      </c>
      <c r="AP36" s="6">
        <f t="shared" si="14"/>
        <v>0</v>
      </c>
    </row>
    <row r="37" spans="1:42" x14ac:dyDescent="0.25">
      <c r="A37">
        <v>27</v>
      </c>
      <c r="E37" t="s">
        <v>47</v>
      </c>
      <c r="F37" s="3">
        <f>Z6</f>
        <v>2.9731340690677249E-5</v>
      </c>
      <c r="G37" s="9" t="s">
        <v>39</v>
      </c>
      <c r="H37" s="8">
        <f>F37</f>
        <v>2.9731340690677249E-5</v>
      </c>
      <c r="W37" t="e">
        <f t="shared" si="1"/>
        <v>#N/A</v>
      </c>
      <c r="X37" t="e">
        <f t="shared" si="2"/>
        <v>#N/A</v>
      </c>
      <c r="Z37" t="b">
        <f t="shared" si="6"/>
        <v>0</v>
      </c>
      <c r="AA37" t="b">
        <f t="shared" si="6"/>
        <v>0</v>
      </c>
      <c r="AC37">
        <v>27</v>
      </c>
      <c r="AD37">
        <f t="shared" si="7"/>
        <v>0</v>
      </c>
      <c r="AE37">
        <f t="shared" si="8"/>
        <v>0</v>
      </c>
      <c r="AF37" s="5">
        <f t="shared" si="3"/>
        <v>10.912997725358711</v>
      </c>
      <c r="AG37" s="4">
        <f t="shared" si="4"/>
        <v>-10.912997725358711</v>
      </c>
      <c r="AH37" s="5" t="b">
        <f t="shared" si="5"/>
        <v>0</v>
      </c>
      <c r="AI37" s="6">
        <f t="shared" si="9"/>
        <v>0</v>
      </c>
      <c r="AJ37" s="6">
        <f t="shared" si="11"/>
        <v>0</v>
      </c>
      <c r="AK37">
        <f t="shared" si="12"/>
        <v>0</v>
      </c>
      <c r="AM37">
        <f t="shared" si="0"/>
        <v>0</v>
      </c>
      <c r="AN37">
        <f t="shared" si="13"/>
        <v>0</v>
      </c>
      <c r="AO37" s="6" t="e">
        <f t="shared" si="10"/>
        <v>#N/A</v>
      </c>
      <c r="AP37" s="6">
        <f t="shared" si="14"/>
        <v>0</v>
      </c>
    </row>
    <row r="38" spans="1:42" x14ac:dyDescent="0.25">
      <c r="A38">
        <v>28</v>
      </c>
      <c r="W38" t="e">
        <f t="shared" si="1"/>
        <v>#N/A</v>
      </c>
      <c r="X38" t="e">
        <f t="shared" si="2"/>
        <v>#N/A</v>
      </c>
      <c r="Z38" t="b">
        <f t="shared" si="6"/>
        <v>0</v>
      </c>
      <c r="AA38" t="b">
        <f t="shared" si="6"/>
        <v>0</v>
      </c>
      <c r="AC38">
        <v>28</v>
      </c>
      <c r="AD38">
        <f t="shared" si="7"/>
        <v>0</v>
      </c>
      <c r="AE38">
        <f t="shared" si="8"/>
        <v>0</v>
      </c>
      <c r="AF38" s="5">
        <f t="shared" si="3"/>
        <v>10.912997725358711</v>
      </c>
      <c r="AG38" s="4">
        <f t="shared" si="4"/>
        <v>-10.912997725358711</v>
      </c>
      <c r="AH38" s="5" t="b">
        <f t="shared" si="5"/>
        <v>0</v>
      </c>
      <c r="AI38" s="6">
        <f t="shared" si="9"/>
        <v>0</v>
      </c>
      <c r="AJ38" s="6">
        <f t="shared" si="11"/>
        <v>0</v>
      </c>
      <c r="AK38">
        <f t="shared" si="12"/>
        <v>0</v>
      </c>
      <c r="AM38">
        <f t="shared" si="0"/>
        <v>0</v>
      </c>
      <c r="AN38">
        <f t="shared" si="13"/>
        <v>0</v>
      </c>
      <c r="AO38" s="6" t="e">
        <f t="shared" si="10"/>
        <v>#N/A</v>
      </c>
      <c r="AP38" s="6">
        <f t="shared" si="14"/>
        <v>0</v>
      </c>
    </row>
    <row r="39" spans="1:42" x14ac:dyDescent="0.25">
      <c r="A39">
        <v>29</v>
      </c>
      <c r="W39" t="e">
        <f t="shared" si="1"/>
        <v>#N/A</v>
      </c>
      <c r="X39" t="e">
        <f t="shared" si="2"/>
        <v>#N/A</v>
      </c>
      <c r="Z39" t="b">
        <f t="shared" si="6"/>
        <v>0</v>
      </c>
      <c r="AA39" t="b">
        <f t="shared" si="6"/>
        <v>0</v>
      </c>
      <c r="AC39">
        <v>29</v>
      </c>
      <c r="AD39">
        <f t="shared" si="7"/>
        <v>0</v>
      </c>
      <c r="AE39">
        <f t="shared" si="8"/>
        <v>0</v>
      </c>
      <c r="AF39" s="5">
        <f t="shared" si="3"/>
        <v>10.912997725358711</v>
      </c>
      <c r="AG39" s="4">
        <f t="shared" si="4"/>
        <v>-10.912997725358711</v>
      </c>
      <c r="AH39" s="5" t="b">
        <f t="shared" si="5"/>
        <v>0</v>
      </c>
      <c r="AI39" s="6">
        <f t="shared" si="9"/>
        <v>0</v>
      </c>
      <c r="AJ39" s="6">
        <f t="shared" si="11"/>
        <v>0</v>
      </c>
      <c r="AK39">
        <f t="shared" si="12"/>
        <v>0</v>
      </c>
      <c r="AM39">
        <f t="shared" si="0"/>
        <v>0</v>
      </c>
      <c r="AN39">
        <f t="shared" si="13"/>
        <v>0</v>
      </c>
      <c r="AO39" s="6" t="e">
        <f t="shared" si="10"/>
        <v>#N/A</v>
      </c>
      <c r="AP39" s="6">
        <f t="shared" si="14"/>
        <v>0</v>
      </c>
    </row>
    <row r="40" spans="1:42" x14ac:dyDescent="0.25">
      <c r="A40">
        <v>30</v>
      </c>
      <c r="W40" t="e">
        <f t="shared" si="1"/>
        <v>#N/A</v>
      </c>
      <c r="X40" t="e">
        <f t="shared" si="2"/>
        <v>#N/A</v>
      </c>
      <c r="Z40" t="b">
        <f t="shared" si="6"/>
        <v>0</v>
      </c>
      <c r="AA40" t="b">
        <f t="shared" si="6"/>
        <v>0</v>
      </c>
      <c r="AC40">
        <v>30</v>
      </c>
      <c r="AD40">
        <f t="shared" si="7"/>
        <v>0</v>
      </c>
      <c r="AE40">
        <f t="shared" si="8"/>
        <v>0</v>
      </c>
      <c r="AF40" s="5">
        <f t="shared" si="3"/>
        <v>10.912997725358711</v>
      </c>
      <c r="AG40" s="4">
        <f t="shared" si="4"/>
        <v>-10.912997725358711</v>
      </c>
      <c r="AH40" s="5" t="b">
        <f t="shared" si="5"/>
        <v>0</v>
      </c>
      <c r="AI40" s="6">
        <f t="shared" si="9"/>
        <v>0</v>
      </c>
      <c r="AJ40" s="6">
        <f t="shared" si="11"/>
        <v>0</v>
      </c>
      <c r="AK40">
        <f t="shared" si="12"/>
        <v>0</v>
      </c>
      <c r="AM40">
        <f t="shared" si="0"/>
        <v>0</v>
      </c>
      <c r="AN40">
        <f t="shared" si="13"/>
        <v>0</v>
      </c>
      <c r="AO40" s="6" t="e">
        <f t="shared" si="10"/>
        <v>#N/A</v>
      </c>
      <c r="AP40" s="6">
        <f t="shared" si="14"/>
        <v>0</v>
      </c>
    </row>
    <row r="41" spans="1:42" x14ac:dyDescent="0.25">
      <c r="A41">
        <v>31</v>
      </c>
      <c r="I41" s="8"/>
      <c r="J41" s="8"/>
      <c r="K41" s="8"/>
      <c r="L41" s="8"/>
      <c r="M41" s="8"/>
      <c r="N41" s="8"/>
      <c r="O41" s="8"/>
      <c r="P41" s="8"/>
      <c r="Q41" s="8"/>
      <c r="W41" t="e">
        <f t="shared" si="1"/>
        <v>#N/A</v>
      </c>
      <c r="X41" t="e">
        <f t="shared" si="2"/>
        <v>#N/A</v>
      </c>
      <c r="Z41" t="b">
        <f t="shared" si="6"/>
        <v>0</v>
      </c>
      <c r="AA41" t="b">
        <f t="shared" si="6"/>
        <v>0</v>
      </c>
      <c r="AC41">
        <v>31</v>
      </c>
      <c r="AD41">
        <f t="shared" si="7"/>
        <v>0</v>
      </c>
      <c r="AE41">
        <f t="shared" si="8"/>
        <v>0</v>
      </c>
      <c r="AF41" s="5">
        <f t="shared" si="3"/>
        <v>10.912997725358711</v>
      </c>
      <c r="AG41" s="4">
        <f t="shared" si="4"/>
        <v>-10.912997725358711</v>
      </c>
      <c r="AH41" s="5" t="b">
        <f t="shared" si="5"/>
        <v>0</v>
      </c>
      <c r="AI41" s="6">
        <f t="shared" si="9"/>
        <v>0</v>
      </c>
      <c r="AJ41" s="6">
        <f t="shared" si="11"/>
        <v>0</v>
      </c>
      <c r="AK41">
        <f t="shared" si="12"/>
        <v>0</v>
      </c>
      <c r="AM41">
        <f t="shared" si="0"/>
        <v>0</v>
      </c>
      <c r="AN41">
        <f t="shared" si="13"/>
        <v>0</v>
      </c>
      <c r="AO41" s="6" t="e">
        <f t="shared" si="10"/>
        <v>#N/A</v>
      </c>
      <c r="AP41" s="6">
        <f t="shared" si="14"/>
        <v>0</v>
      </c>
    </row>
    <row r="42" spans="1:42" x14ac:dyDescent="0.25">
      <c r="A42">
        <v>32</v>
      </c>
      <c r="I42" s="8"/>
      <c r="J42" s="8"/>
      <c r="K42" s="8"/>
      <c r="L42" s="8"/>
      <c r="M42" s="8"/>
      <c r="N42" s="8"/>
      <c r="O42" s="8"/>
      <c r="P42" s="8"/>
      <c r="Q42" s="8"/>
      <c r="W42" t="e">
        <f t="shared" si="1"/>
        <v>#N/A</v>
      </c>
      <c r="X42" t="e">
        <f t="shared" si="2"/>
        <v>#N/A</v>
      </c>
      <c r="Z42" t="b">
        <f t="shared" si="6"/>
        <v>0</v>
      </c>
      <c r="AA42" t="b">
        <f t="shared" si="6"/>
        <v>0</v>
      </c>
      <c r="AC42">
        <v>32</v>
      </c>
      <c r="AD42">
        <f t="shared" si="7"/>
        <v>0</v>
      </c>
      <c r="AE42">
        <f t="shared" si="8"/>
        <v>0</v>
      </c>
      <c r="AF42" s="5">
        <f t="shared" si="3"/>
        <v>10.912997725358711</v>
      </c>
      <c r="AG42" s="4">
        <f t="shared" si="4"/>
        <v>-10.912997725358711</v>
      </c>
      <c r="AH42" s="5" t="b">
        <f t="shared" si="5"/>
        <v>0</v>
      </c>
      <c r="AI42" s="6">
        <f t="shared" si="9"/>
        <v>0</v>
      </c>
      <c r="AJ42" s="6">
        <f t="shared" si="11"/>
        <v>0</v>
      </c>
      <c r="AK42">
        <f t="shared" si="12"/>
        <v>0</v>
      </c>
      <c r="AM42">
        <f t="shared" ref="AM42:AM73" si="15">B42</f>
        <v>0</v>
      </c>
      <c r="AN42">
        <f t="shared" si="13"/>
        <v>0</v>
      </c>
      <c r="AO42" s="6" t="e">
        <f t="shared" si="10"/>
        <v>#N/A</v>
      </c>
      <c r="AP42" s="6">
        <f t="shared" si="14"/>
        <v>0</v>
      </c>
    </row>
    <row r="43" spans="1:42" x14ac:dyDescent="0.25">
      <c r="A43">
        <v>33</v>
      </c>
      <c r="W43" t="e">
        <f t="shared" ref="W43:W74" si="16">_xlfn.RANK.AVG(B43,B$11:B$110,0)</f>
        <v>#N/A</v>
      </c>
      <c r="X43" t="e">
        <f t="shared" ref="X43:X74" si="17">_xlfn.RANK.AVG(C43,C$11:C$110,0)</f>
        <v>#N/A</v>
      </c>
      <c r="Z43" t="b">
        <f t="shared" si="6"/>
        <v>0</v>
      </c>
      <c r="AA43" t="b">
        <f t="shared" si="6"/>
        <v>0</v>
      </c>
      <c r="AC43">
        <v>33</v>
      </c>
      <c r="AD43">
        <f t="shared" si="7"/>
        <v>0</v>
      </c>
      <c r="AE43">
        <f t="shared" si="8"/>
        <v>0</v>
      </c>
      <c r="AF43" s="5">
        <f t="shared" ref="AF43:AF74" si="18">B43*AG$6+AG$7</f>
        <v>10.912997725358711</v>
      </c>
      <c r="AG43" s="4">
        <f t="shared" ref="AG43:AG74" si="19">C43-AF43</f>
        <v>-10.912997725358711</v>
      </c>
      <c r="AH43" s="5" t="b">
        <f t="shared" ref="AH43:AH74" si="20">IF(Z43=FALSE,FALSE,AG43)</f>
        <v>0</v>
      </c>
      <c r="AI43" s="6">
        <f t="shared" si="9"/>
        <v>0</v>
      </c>
      <c r="AJ43" s="6">
        <f t="shared" si="11"/>
        <v>0</v>
      </c>
      <c r="AK43">
        <f t="shared" si="12"/>
        <v>0</v>
      </c>
      <c r="AM43">
        <f t="shared" si="15"/>
        <v>0</v>
      </c>
      <c r="AN43">
        <f t="shared" si="13"/>
        <v>0</v>
      </c>
      <c r="AO43" s="6" t="e">
        <f t="shared" si="10"/>
        <v>#N/A</v>
      </c>
      <c r="AP43" s="6">
        <f t="shared" si="14"/>
        <v>0</v>
      </c>
    </row>
    <row r="44" spans="1:42" x14ac:dyDescent="0.25">
      <c r="A44">
        <v>34</v>
      </c>
      <c r="W44" t="e">
        <f t="shared" si="16"/>
        <v>#N/A</v>
      </c>
      <c r="X44" t="e">
        <f t="shared" si="17"/>
        <v>#N/A</v>
      </c>
      <c r="Z44" t="b">
        <f t="shared" si="6"/>
        <v>0</v>
      </c>
      <c r="AA44" t="b">
        <f t="shared" si="6"/>
        <v>0</v>
      </c>
      <c r="AC44">
        <v>34</v>
      </c>
      <c r="AD44">
        <f t="shared" si="7"/>
        <v>0</v>
      </c>
      <c r="AE44">
        <f t="shared" si="8"/>
        <v>0</v>
      </c>
      <c r="AF44" s="5">
        <f t="shared" si="18"/>
        <v>10.912997725358711</v>
      </c>
      <c r="AG44" s="4">
        <f t="shared" si="19"/>
        <v>-10.912997725358711</v>
      </c>
      <c r="AH44" s="5" t="b">
        <f t="shared" si="20"/>
        <v>0</v>
      </c>
      <c r="AI44" s="6">
        <f t="shared" si="9"/>
        <v>0</v>
      </c>
      <c r="AJ44" s="6">
        <f t="shared" si="11"/>
        <v>0</v>
      </c>
      <c r="AK44">
        <f t="shared" si="12"/>
        <v>0</v>
      </c>
      <c r="AM44">
        <f t="shared" si="15"/>
        <v>0</v>
      </c>
      <c r="AN44">
        <f t="shared" si="13"/>
        <v>0</v>
      </c>
      <c r="AO44" s="6" t="e">
        <f t="shared" ref="AO44:AO75" si="21">IF(W44&gt;0,AN44,FALSE)</f>
        <v>#N/A</v>
      </c>
      <c r="AP44" s="6">
        <f t="shared" si="14"/>
        <v>0</v>
      </c>
    </row>
    <row r="45" spans="1:42" x14ac:dyDescent="0.25">
      <c r="A45">
        <v>35</v>
      </c>
      <c r="W45" t="e">
        <f t="shared" si="16"/>
        <v>#N/A</v>
      </c>
      <c r="X45" t="e">
        <f t="shared" si="17"/>
        <v>#N/A</v>
      </c>
      <c r="Z45" t="b">
        <f t="shared" si="6"/>
        <v>0</v>
      </c>
      <c r="AA45" t="b">
        <f t="shared" si="6"/>
        <v>0</v>
      </c>
      <c r="AC45">
        <v>35</v>
      </c>
      <c r="AD45">
        <f t="shared" si="7"/>
        <v>0</v>
      </c>
      <c r="AE45">
        <f t="shared" si="8"/>
        <v>0</v>
      </c>
      <c r="AF45" s="5">
        <f t="shared" si="18"/>
        <v>10.912997725358711</v>
      </c>
      <c r="AG45" s="4">
        <f t="shared" si="19"/>
        <v>-10.912997725358711</v>
      </c>
      <c r="AH45" s="5" t="b">
        <f t="shared" si="20"/>
        <v>0</v>
      </c>
      <c r="AI45" s="6">
        <f t="shared" si="9"/>
        <v>0</v>
      </c>
      <c r="AJ45" s="6">
        <f t="shared" si="11"/>
        <v>0</v>
      </c>
      <c r="AK45">
        <f t="shared" si="12"/>
        <v>0</v>
      </c>
      <c r="AM45">
        <f t="shared" si="15"/>
        <v>0</v>
      </c>
      <c r="AN45">
        <f t="shared" si="13"/>
        <v>0</v>
      </c>
      <c r="AO45" s="6" t="e">
        <f t="shared" si="21"/>
        <v>#N/A</v>
      </c>
      <c r="AP45" s="6">
        <f t="shared" si="14"/>
        <v>0</v>
      </c>
    </row>
    <row r="46" spans="1:42" x14ac:dyDescent="0.25">
      <c r="A46">
        <v>36</v>
      </c>
      <c r="W46" t="e">
        <f t="shared" si="16"/>
        <v>#N/A</v>
      </c>
      <c r="X46" t="e">
        <f t="shared" si="17"/>
        <v>#N/A</v>
      </c>
      <c r="Z46" t="b">
        <f t="shared" si="6"/>
        <v>0</v>
      </c>
      <c r="AA46" t="b">
        <f t="shared" si="6"/>
        <v>0</v>
      </c>
      <c r="AC46">
        <v>36</v>
      </c>
      <c r="AD46">
        <f t="shared" si="7"/>
        <v>0</v>
      </c>
      <c r="AE46">
        <f t="shared" si="8"/>
        <v>0</v>
      </c>
      <c r="AF46" s="5">
        <f t="shared" si="18"/>
        <v>10.912997725358711</v>
      </c>
      <c r="AG46" s="4">
        <f t="shared" si="19"/>
        <v>-10.912997725358711</v>
      </c>
      <c r="AH46" s="5" t="b">
        <f t="shared" si="20"/>
        <v>0</v>
      </c>
      <c r="AI46" s="6">
        <f t="shared" si="9"/>
        <v>0</v>
      </c>
      <c r="AJ46" s="6">
        <f t="shared" si="11"/>
        <v>0</v>
      </c>
      <c r="AK46">
        <f t="shared" si="12"/>
        <v>0</v>
      </c>
      <c r="AM46">
        <f t="shared" si="15"/>
        <v>0</v>
      </c>
      <c r="AN46">
        <f t="shared" si="13"/>
        <v>0</v>
      </c>
      <c r="AO46" s="6" t="e">
        <f t="shared" si="21"/>
        <v>#N/A</v>
      </c>
      <c r="AP46" s="6">
        <f t="shared" si="14"/>
        <v>0</v>
      </c>
    </row>
    <row r="47" spans="1:42" x14ac:dyDescent="0.25">
      <c r="A47">
        <v>37</v>
      </c>
      <c r="W47" t="e">
        <f t="shared" si="16"/>
        <v>#N/A</v>
      </c>
      <c r="X47" t="e">
        <f t="shared" si="17"/>
        <v>#N/A</v>
      </c>
      <c r="Z47" t="b">
        <f t="shared" si="6"/>
        <v>0</v>
      </c>
      <c r="AA47" t="b">
        <f t="shared" si="6"/>
        <v>0</v>
      </c>
      <c r="AC47">
        <v>37</v>
      </c>
      <c r="AD47">
        <f t="shared" si="7"/>
        <v>0</v>
      </c>
      <c r="AE47">
        <f t="shared" si="8"/>
        <v>0</v>
      </c>
      <c r="AF47" s="5">
        <f t="shared" si="18"/>
        <v>10.912997725358711</v>
      </c>
      <c r="AG47" s="4">
        <f t="shared" si="19"/>
        <v>-10.912997725358711</v>
      </c>
      <c r="AH47" s="5" t="b">
        <f t="shared" si="20"/>
        <v>0</v>
      </c>
      <c r="AI47" s="6">
        <f t="shared" si="9"/>
        <v>0</v>
      </c>
      <c r="AJ47" s="6">
        <f t="shared" si="11"/>
        <v>0</v>
      </c>
      <c r="AK47">
        <f t="shared" si="12"/>
        <v>0</v>
      </c>
      <c r="AM47">
        <f t="shared" si="15"/>
        <v>0</v>
      </c>
      <c r="AN47">
        <f t="shared" si="13"/>
        <v>0</v>
      </c>
      <c r="AO47" s="6" t="e">
        <f t="shared" si="21"/>
        <v>#N/A</v>
      </c>
      <c r="AP47" s="6">
        <f t="shared" si="14"/>
        <v>0</v>
      </c>
    </row>
    <row r="48" spans="1:42" x14ac:dyDescent="0.25">
      <c r="A48">
        <v>38</v>
      </c>
      <c r="W48" t="e">
        <f t="shared" si="16"/>
        <v>#N/A</v>
      </c>
      <c r="X48" t="e">
        <f t="shared" si="17"/>
        <v>#N/A</v>
      </c>
      <c r="Z48" t="b">
        <f t="shared" si="6"/>
        <v>0</v>
      </c>
      <c r="AA48" t="b">
        <f t="shared" si="6"/>
        <v>0</v>
      </c>
      <c r="AC48">
        <v>38</v>
      </c>
      <c r="AD48">
        <f t="shared" si="7"/>
        <v>0</v>
      </c>
      <c r="AE48">
        <f t="shared" si="8"/>
        <v>0</v>
      </c>
      <c r="AF48" s="5">
        <f t="shared" si="18"/>
        <v>10.912997725358711</v>
      </c>
      <c r="AG48" s="4">
        <f t="shared" si="19"/>
        <v>-10.912997725358711</v>
      </c>
      <c r="AH48" s="5" t="b">
        <f t="shared" si="20"/>
        <v>0</v>
      </c>
      <c r="AI48" s="6">
        <f t="shared" si="9"/>
        <v>0</v>
      </c>
      <c r="AJ48" s="6">
        <f t="shared" si="11"/>
        <v>0</v>
      </c>
      <c r="AK48">
        <f t="shared" si="12"/>
        <v>0</v>
      </c>
      <c r="AM48">
        <f t="shared" si="15"/>
        <v>0</v>
      </c>
      <c r="AN48">
        <f t="shared" si="13"/>
        <v>0</v>
      </c>
      <c r="AO48" s="6" t="e">
        <f t="shared" si="21"/>
        <v>#N/A</v>
      </c>
      <c r="AP48" s="6">
        <f t="shared" si="14"/>
        <v>0</v>
      </c>
    </row>
    <row r="49" spans="1:42" x14ac:dyDescent="0.25">
      <c r="A49">
        <v>39</v>
      </c>
      <c r="W49" t="e">
        <f t="shared" si="16"/>
        <v>#N/A</v>
      </c>
      <c r="X49" t="e">
        <f t="shared" si="17"/>
        <v>#N/A</v>
      </c>
      <c r="Z49" t="b">
        <f t="shared" si="6"/>
        <v>0</v>
      </c>
      <c r="AA49" t="b">
        <f t="shared" si="6"/>
        <v>0</v>
      </c>
      <c r="AC49">
        <v>39</v>
      </c>
      <c r="AD49">
        <f t="shared" si="7"/>
        <v>0</v>
      </c>
      <c r="AE49">
        <f t="shared" si="8"/>
        <v>0</v>
      </c>
      <c r="AF49" s="5">
        <f t="shared" si="18"/>
        <v>10.912997725358711</v>
      </c>
      <c r="AG49" s="4">
        <f t="shared" si="19"/>
        <v>-10.912997725358711</v>
      </c>
      <c r="AH49" s="5" t="b">
        <f t="shared" si="20"/>
        <v>0</v>
      </c>
      <c r="AI49" s="6">
        <f t="shared" si="9"/>
        <v>0</v>
      </c>
      <c r="AJ49" s="6">
        <f t="shared" si="11"/>
        <v>0</v>
      </c>
      <c r="AK49">
        <f t="shared" si="12"/>
        <v>0</v>
      </c>
      <c r="AM49">
        <f t="shared" si="15"/>
        <v>0</v>
      </c>
      <c r="AN49">
        <f t="shared" si="13"/>
        <v>0</v>
      </c>
      <c r="AO49" s="6" t="e">
        <f t="shared" si="21"/>
        <v>#N/A</v>
      </c>
      <c r="AP49" s="6">
        <f t="shared" si="14"/>
        <v>0</v>
      </c>
    </row>
    <row r="50" spans="1:42" x14ac:dyDescent="0.25">
      <c r="A50">
        <v>40</v>
      </c>
      <c r="W50" t="e">
        <f t="shared" si="16"/>
        <v>#N/A</v>
      </c>
      <c r="X50" t="e">
        <f t="shared" si="17"/>
        <v>#N/A</v>
      </c>
      <c r="Z50" t="b">
        <f t="shared" si="6"/>
        <v>0</v>
      </c>
      <c r="AA50" t="b">
        <f t="shared" si="6"/>
        <v>0</v>
      </c>
      <c r="AC50">
        <v>40</v>
      </c>
      <c r="AD50">
        <f t="shared" si="7"/>
        <v>0</v>
      </c>
      <c r="AE50">
        <f t="shared" si="8"/>
        <v>0</v>
      </c>
      <c r="AF50" s="5">
        <f t="shared" si="18"/>
        <v>10.912997725358711</v>
      </c>
      <c r="AG50" s="4">
        <f t="shared" si="19"/>
        <v>-10.912997725358711</v>
      </c>
      <c r="AH50" s="5" t="b">
        <f t="shared" si="20"/>
        <v>0</v>
      </c>
      <c r="AI50" s="6">
        <f t="shared" si="9"/>
        <v>0</v>
      </c>
      <c r="AJ50" s="6">
        <f t="shared" si="11"/>
        <v>0</v>
      </c>
      <c r="AK50">
        <f t="shared" si="12"/>
        <v>0</v>
      </c>
      <c r="AM50">
        <f t="shared" si="15"/>
        <v>0</v>
      </c>
      <c r="AN50">
        <f t="shared" si="13"/>
        <v>0</v>
      </c>
      <c r="AO50" s="6" t="e">
        <f t="shared" si="21"/>
        <v>#N/A</v>
      </c>
      <c r="AP50" s="6">
        <f t="shared" si="14"/>
        <v>0</v>
      </c>
    </row>
    <row r="51" spans="1:42" x14ac:dyDescent="0.25">
      <c r="A51">
        <v>41</v>
      </c>
      <c r="W51" t="e">
        <f t="shared" si="16"/>
        <v>#N/A</v>
      </c>
      <c r="X51" t="e">
        <f t="shared" si="17"/>
        <v>#N/A</v>
      </c>
      <c r="Z51" t="b">
        <f t="shared" si="6"/>
        <v>0</v>
      </c>
      <c r="AA51" t="b">
        <f t="shared" si="6"/>
        <v>0</v>
      </c>
      <c r="AC51">
        <v>41</v>
      </c>
      <c r="AD51">
        <f t="shared" si="7"/>
        <v>0</v>
      </c>
      <c r="AE51">
        <f t="shared" si="8"/>
        <v>0</v>
      </c>
      <c r="AF51" s="5">
        <f t="shared" si="18"/>
        <v>10.912997725358711</v>
      </c>
      <c r="AG51" s="4">
        <f t="shared" si="19"/>
        <v>-10.912997725358711</v>
      </c>
      <c r="AH51" s="5" t="b">
        <f t="shared" si="20"/>
        <v>0</v>
      </c>
      <c r="AI51" s="6">
        <f t="shared" si="9"/>
        <v>0</v>
      </c>
      <c r="AJ51" s="6">
        <f t="shared" si="11"/>
        <v>0</v>
      </c>
      <c r="AK51">
        <f t="shared" si="12"/>
        <v>0</v>
      </c>
      <c r="AM51">
        <f t="shared" si="15"/>
        <v>0</v>
      </c>
      <c r="AN51">
        <f t="shared" si="13"/>
        <v>0</v>
      </c>
      <c r="AO51" s="6" t="e">
        <f t="shared" si="21"/>
        <v>#N/A</v>
      </c>
      <c r="AP51" s="6">
        <f t="shared" si="14"/>
        <v>0</v>
      </c>
    </row>
    <row r="52" spans="1:42" x14ac:dyDescent="0.25">
      <c r="A52">
        <v>42</v>
      </c>
      <c r="W52" t="e">
        <f t="shared" si="16"/>
        <v>#N/A</v>
      </c>
      <c r="X52" t="e">
        <f t="shared" si="17"/>
        <v>#N/A</v>
      </c>
      <c r="Z52" t="b">
        <f t="shared" si="6"/>
        <v>0</v>
      </c>
      <c r="AA52" t="b">
        <f t="shared" si="6"/>
        <v>0</v>
      </c>
      <c r="AC52">
        <v>42</v>
      </c>
      <c r="AD52">
        <f t="shared" si="7"/>
        <v>0</v>
      </c>
      <c r="AE52">
        <f t="shared" si="8"/>
        <v>0</v>
      </c>
      <c r="AF52" s="5">
        <f t="shared" si="18"/>
        <v>10.912997725358711</v>
      </c>
      <c r="AG52" s="4">
        <f t="shared" si="19"/>
        <v>-10.912997725358711</v>
      </c>
      <c r="AH52" s="5" t="b">
        <f t="shared" si="20"/>
        <v>0</v>
      </c>
      <c r="AI52" s="6">
        <f t="shared" si="9"/>
        <v>0</v>
      </c>
      <c r="AJ52" s="6">
        <f t="shared" si="11"/>
        <v>0</v>
      </c>
      <c r="AK52">
        <f t="shared" si="12"/>
        <v>0</v>
      </c>
      <c r="AM52">
        <f t="shared" si="15"/>
        <v>0</v>
      </c>
      <c r="AN52">
        <f t="shared" si="13"/>
        <v>0</v>
      </c>
      <c r="AO52" s="6" t="e">
        <f t="shared" si="21"/>
        <v>#N/A</v>
      </c>
      <c r="AP52" s="6">
        <f t="shared" si="14"/>
        <v>0</v>
      </c>
    </row>
    <row r="53" spans="1:42" x14ac:dyDescent="0.25">
      <c r="A53">
        <v>43</v>
      </c>
      <c r="W53" t="e">
        <f t="shared" si="16"/>
        <v>#N/A</v>
      </c>
      <c r="X53" t="e">
        <f t="shared" si="17"/>
        <v>#N/A</v>
      </c>
      <c r="Z53" t="b">
        <f t="shared" si="6"/>
        <v>0</v>
      </c>
      <c r="AA53" t="b">
        <f t="shared" si="6"/>
        <v>0</v>
      </c>
      <c r="AC53">
        <v>43</v>
      </c>
      <c r="AD53">
        <f t="shared" si="7"/>
        <v>0</v>
      </c>
      <c r="AE53">
        <f t="shared" si="8"/>
        <v>0</v>
      </c>
      <c r="AF53" s="5">
        <f t="shared" si="18"/>
        <v>10.912997725358711</v>
      </c>
      <c r="AG53" s="4">
        <f t="shared" si="19"/>
        <v>-10.912997725358711</v>
      </c>
      <c r="AH53" s="5" t="b">
        <f t="shared" si="20"/>
        <v>0</v>
      </c>
      <c r="AI53" s="6">
        <f t="shared" si="9"/>
        <v>0</v>
      </c>
      <c r="AJ53" s="6">
        <f t="shared" si="11"/>
        <v>0</v>
      </c>
      <c r="AK53">
        <f t="shared" si="12"/>
        <v>0</v>
      </c>
      <c r="AM53">
        <f t="shared" si="15"/>
        <v>0</v>
      </c>
      <c r="AN53">
        <f t="shared" si="13"/>
        <v>0</v>
      </c>
      <c r="AO53" s="6" t="e">
        <f t="shared" si="21"/>
        <v>#N/A</v>
      </c>
      <c r="AP53" s="6">
        <f t="shared" si="14"/>
        <v>0</v>
      </c>
    </row>
    <row r="54" spans="1:42" x14ac:dyDescent="0.25">
      <c r="A54">
        <v>44</v>
      </c>
      <c r="W54" t="e">
        <f t="shared" si="16"/>
        <v>#N/A</v>
      </c>
      <c r="X54" t="e">
        <f t="shared" si="17"/>
        <v>#N/A</v>
      </c>
      <c r="Z54" t="b">
        <f t="shared" si="6"/>
        <v>0</v>
      </c>
      <c r="AA54" t="b">
        <f t="shared" si="6"/>
        <v>0</v>
      </c>
      <c r="AC54">
        <v>44</v>
      </c>
      <c r="AD54">
        <f t="shared" si="7"/>
        <v>0</v>
      </c>
      <c r="AE54">
        <f t="shared" si="8"/>
        <v>0</v>
      </c>
      <c r="AF54" s="5">
        <f t="shared" si="18"/>
        <v>10.912997725358711</v>
      </c>
      <c r="AG54" s="4">
        <f t="shared" si="19"/>
        <v>-10.912997725358711</v>
      </c>
      <c r="AH54" s="5" t="b">
        <f t="shared" si="20"/>
        <v>0</v>
      </c>
      <c r="AI54" s="6">
        <f t="shared" si="9"/>
        <v>0</v>
      </c>
      <c r="AJ54" s="6">
        <f t="shared" si="11"/>
        <v>0</v>
      </c>
      <c r="AK54">
        <f t="shared" si="12"/>
        <v>0</v>
      </c>
      <c r="AM54">
        <f t="shared" si="15"/>
        <v>0</v>
      </c>
      <c r="AN54">
        <f t="shared" si="13"/>
        <v>0</v>
      </c>
      <c r="AO54" s="6" t="e">
        <f t="shared" si="21"/>
        <v>#N/A</v>
      </c>
      <c r="AP54" s="6">
        <f t="shared" si="14"/>
        <v>0</v>
      </c>
    </row>
    <row r="55" spans="1:42" x14ac:dyDescent="0.25">
      <c r="A55">
        <v>45</v>
      </c>
      <c r="W55" t="e">
        <f t="shared" si="16"/>
        <v>#N/A</v>
      </c>
      <c r="X55" t="e">
        <f t="shared" si="17"/>
        <v>#N/A</v>
      </c>
      <c r="Z55" t="b">
        <f t="shared" si="6"/>
        <v>0</v>
      </c>
      <c r="AA55" t="b">
        <f t="shared" si="6"/>
        <v>0</v>
      </c>
      <c r="AC55">
        <v>45</v>
      </c>
      <c r="AD55">
        <f t="shared" si="7"/>
        <v>0</v>
      </c>
      <c r="AE55">
        <f t="shared" si="8"/>
        <v>0</v>
      </c>
      <c r="AF55" s="5">
        <f t="shared" si="18"/>
        <v>10.912997725358711</v>
      </c>
      <c r="AG55" s="4">
        <f t="shared" si="19"/>
        <v>-10.912997725358711</v>
      </c>
      <c r="AH55" s="5" t="b">
        <f t="shared" si="20"/>
        <v>0</v>
      </c>
      <c r="AI55" s="6">
        <f t="shared" si="9"/>
        <v>0</v>
      </c>
      <c r="AJ55" s="6">
        <f t="shared" si="11"/>
        <v>0</v>
      </c>
      <c r="AK55">
        <f t="shared" si="12"/>
        <v>0</v>
      </c>
      <c r="AM55">
        <f t="shared" si="15"/>
        <v>0</v>
      </c>
      <c r="AN55">
        <f t="shared" si="13"/>
        <v>0</v>
      </c>
      <c r="AO55" s="6" t="e">
        <f t="shared" si="21"/>
        <v>#N/A</v>
      </c>
      <c r="AP55" s="6">
        <f t="shared" si="14"/>
        <v>0</v>
      </c>
    </row>
    <row r="56" spans="1:42" x14ac:dyDescent="0.25">
      <c r="A56">
        <v>46</v>
      </c>
      <c r="W56" t="e">
        <f t="shared" si="16"/>
        <v>#N/A</v>
      </c>
      <c r="X56" t="e">
        <f t="shared" si="17"/>
        <v>#N/A</v>
      </c>
      <c r="Z56" t="b">
        <f t="shared" si="6"/>
        <v>0</v>
      </c>
      <c r="AA56" t="b">
        <f t="shared" si="6"/>
        <v>0</v>
      </c>
      <c r="AC56">
        <v>46</v>
      </c>
      <c r="AD56">
        <f t="shared" si="7"/>
        <v>0</v>
      </c>
      <c r="AE56">
        <f t="shared" si="8"/>
        <v>0</v>
      </c>
      <c r="AF56" s="5">
        <f t="shared" si="18"/>
        <v>10.912997725358711</v>
      </c>
      <c r="AG56" s="4">
        <f t="shared" si="19"/>
        <v>-10.912997725358711</v>
      </c>
      <c r="AH56" s="5" t="b">
        <f t="shared" si="20"/>
        <v>0</v>
      </c>
      <c r="AI56" s="6">
        <f t="shared" si="9"/>
        <v>0</v>
      </c>
      <c r="AJ56" s="6">
        <f t="shared" si="11"/>
        <v>0</v>
      </c>
      <c r="AK56">
        <f t="shared" si="12"/>
        <v>0</v>
      </c>
      <c r="AM56">
        <f t="shared" si="15"/>
        <v>0</v>
      </c>
      <c r="AN56">
        <f t="shared" si="13"/>
        <v>0</v>
      </c>
      <c r="AO56" s="6" t="e">
        <f t="shared" si="21"/>
        <v>#N/A</v>
      </c>
      <c r="AP56" s="6">
        <f t="shared" si="14"/>
        <v>0</v>
      </c>
    </row>
    <row r="57" spans="1:42" x14ac:dyDescent="0.25">
      <c r="A57">
        <v>47</v>
      </c>
      <c r="W57" t="e">
        <f t="shared" si="16"/>
        <v>#N/A</v>
      </c>
      <c r="X57" t="e">
        <f t="shared" si="17"/>
        <v>#N/A</v>
      </c>
      <c r="Z57" t="b">
        <f t="shared" si="6"/>
        <v>0</v>
      </c>
      <c r="AA57" t="b">
        <f t="shared" si="6"/>
        <v>0</v>
      </c>
      <c r="AC57">
        <v>47</v>
      </c>
      <c r="AD57">
        <f t="shared" si="7"/>
        <v>0</v>
      </c>
      <c r="AE57">
        <f t="shared" si="8"/>
        <v>0</v>
      </c>
      <c r="AF57" s="5">
        <f t="shared" si="18"/>
        <v>10.912997725358711</v>
      </c>
      <c r="AG57" s="4">
        <f t="shared" si="19"/>
        <v>-10.912997725358711</v>
      </c>
      <c r="AH57" s="5" t="b">
        <f t="shared" si="20"/>
        <v>0</v>
      </c>
      <c r="AI57" s="6">
        <f t="shared" si="9"/>
        <v>0</v>
      </c>
      <c r="AJ57" s="6">
        <f t="shared" si="11"/>
        <v>0</v>
      </c>
      <c r="AK57">
        <f t="shared" si="12"/>
        <v>0</v>
      </c>
      <c r="AM57">
        <f t="shared" si="15"/>
        <v>0</v>
      </c>
      <c r="AN57">
        <f t="shared" si="13"/>
        <v>0</v>
      </c>
      <c r="AO57" s="6" t="e">
        <f t="shared" si="21"/>
        <v>#N/A</v>
      </c>
      <c r="AP57" s="6">
        <f t="shared" si="14"/>
        <v>0</v>
      </c>
    </row>
    <row r="58" spans="1:42" x14ac:dyDescent="0.25">
      <c r="A58">
        <v>48</v>
      </c>
      <c r="W58" t="e">
        <f t="shared" si="16"/>
        <v>#N/A</v>
      </c>
      <c r="X58" t="e">
        <f t="shared" si="17"/>
        <v>#N/A</v>
      </c>
      <c r="Z58" t="b">
        <f t="shared" si="6"/>
        <v>0</v>
      </c>
      <c r="AA58" t="b">
        <f t="shared" si="6"/>
        <v>0</v>
      </c>
      <c r="AC58">
        <v>48</v>
      </c>
      <c r="AD58">
        <f t="shared" si="7"/>
        <v>0</v>
      </c>
      <c r="AE58">
        <f t="shared" si="8"/>
        <v>0</v>
      </c>
      <c r="AF58" s="5">
        <f t="shared" si="18"/>
        <v>10.912997725358711</v>
      </c>
      <c r="AG58" s="4">
        <f t="shared" si="19"/>
        <v>-10.912997725358711</v>
      </c>
      <c r="AH58" s="5" t="b">
        <f t="shared" si="20"/>
        <v>0</v>
      </c>
      <c r="AI58" s="6">
        <f t="shared" si="9"/>
        <v>0</v>
      </c>
      <c r="AJ58" s="6">
        <f t="shared" si="11"/>
        <v>0</v>
      </c>
      <c r="AK58">
        <f t="shared" si="12"/>
        <v>0</v>
      </c>
      <c r="AM58">
        <f t="shared" si="15"/>
        <v>0</v>
      </c>
      <c r="AN58">
        <f t="shared" si="13"/>
        <v>0</v>
      </c>
      <c r="AO58" s="6" t="e">
        <f t="shared" si="21"/>
        <v>#N/A</v>
      </c>
      <c r="AP58" s="6">
        <f t="shared" si="14"/>
        <v>0</v>
      </c>
    </row>
    <row r="59" spans="1:42" x14ac:dyDescent="0.25">
      <c r="A59">
        <v>49</v>
      </c>
      <c r="W59" t="e">
        <f t="shared" si="16"/>
        <v>#N/A</v>
      </c>
      <c r="X59" t="e">
        <f t="shared" si="17"/>
        <v>#N/A</v>
      </c>
      <c r="Z59" t="b">
        <f t="shared" si="6"/>
        <v>0</v>
      </c>
      <c r="AA59" t="b">
        <f t="shared" si="6"/>
        <v>0</v>
      </c>
      <c r="AC59">
        <v>49</v>
      </c>
      <c r="AD59">
        <f t="shared" si="7"/>
        <v>0</v>
      </c>
      <c r="AE59">
        <f t="shared" si="8"/>
        <v>0</v>
      </c>
      <c r="AF59" s="5">
        <f t="shared" si="18"/>
        <v>10.912997725358711</v>
      </c>
      <c r="AG59" s="4">
        <f t="shared" si="19"/>
        <v>-10.912997725358711</v>
      </c>
      <c r="AH59" s="5" t="b">
        <f t="shared" si="20"/>
        <v>0</v>
      </c>
      <c r="AI59" s="6">
        <f t="shared" si="9"/>
        <v>0</v>
      </c>
      <c r="AJ59" s="6">
        <f t="shared" si="11"/>
        <v>0</v>
      </c>
      <c r="AK59">
        <f t="shared" si="12"/>
        <v>0</v>
      </c>
      <c r="AM59">
        <f t="shared" si="15"/>
        <v>0</v>
      </c>
      <c r="AN59">
        <f t="shared" si="13"/>
        <v>0</v>
      </c>
      <c r="AO59" s="6" t="e">
        <f t="shared" si="21"/>
        <v>#N/A</v>
      </c>
      <c r="AP59" s="6">
        <f t="shared" si="14"/>
        <v>0</v>
      </c>
    </row>
    <row r="60" spans="1:42" x14ac:dyDescent="0.25">
      <c r="A60">
        <v>50</v>
      </c>
      <c r="W60" t="e">
        <f t="shared" si="16"/>
        <v>#N/A</v>
      </c>
      <c r="X60" t="e">
        <f t="shared" si="17"/>
        <v>#N/A</v>
      </c>
      <c r="Z60" t="b">
        <f t="shared" si="6"/>
        <v>0</v>
      </c>
      <c r="AA60" t="b">
        <f t="shared" si="6"/>
        <v>0</v>
      </c>
      <c r="AC60">
        <v>50</v>
      </c>
      <c r="AD60">
        <f t="shared" si="7"/>
        <v>0</v>
      </c>
      <c r="AE60">
        <f t="shared" si="8"/>
        <v>0</v>
      </c>
      <c r="AF60" s="5">
        <f t="shared" si="18"/>
        <v>10.912997725358711</v>
      </c>
      <c r="AG60" s="4">
        <f t="shared" si="19"/>
        <v>-10.912997725358711</v>
      </c>
      <c r="AH60" s="5" t="b">
        <f t="shared" si="20"/>
        <v>0</v>
      </c>
      <c r="AI60" s="6">
        <f t="shared" si="9"/>
        <v>0</v>
      </c>
      <c r="AJ60" s="6">
        <f t="shared" si="11"/>
        <v>0</v>
      </c>
      <c r="AK60">
        <f t="shared" si="12"/>
        <v>0</v>
      </c>
      <c r="AM60">
        <f t="shared" si="15"/>
        <v>0</v>
      </c>
      <c r="AN60">
        <f t="shared" si="13"/>
        <v>0</v>
      </c>
      <c r="AO60" s="6" t="e">
        <f t="shared" si="21"/>
        <v>#N/A</v>
      </c>
      <c r="AP60" s="6">
        <f t="shared" si="14"/>
        <v>0</v>
      </c>
    </row>
    <row r="61" spans="1:42" x14ac:dyDescent="0.25">
      <c r="A61">
        <v>51</v>
      </c>
      <c r="W61" t="e">
        <f t="shared" si="16"/>
        <v>#N/A</v>
      </c>
      <c r="X61" t="e">
        <f t="shared" si="17"/>
        <v>#N/A</v>
      </c>
      <c r="Z61" t="b">
        <f t="shared" si="6"/>
        <v>0</v>
      </c>
      <c r="AA61" t="b">
        <f t="shared" si="6"/>
        <v>0</v>
      </c>
      <c r="AC61">
        <v>51</v>
      </c>
      <c r="AD61">
        <f t="shared" si="7"/>
        <v>0</v>
      </c>
      <c r="AE61">
        <f t="shared" si="8"/>
        <v>0</v>
      </c>
      <c r="AF61" s="5">
        <f t="shared" si="18"/>
        <v>10.912997725358711</v>
      </c>
      <c r="AG61" s="4">
        <f t="shared" si="19"/>
        <v>-10.912997725358711</v>
      </c>
      <c r="AH61" s="5" t="b">
        <f t="shared" si="20"/>
        <v>0</v>
      </c>
      <c r="AI61" s="6">
        <f t="shared" si="9"/>
        <v>0</v>
      </c>
      <c r="AJ61" s="6">
        <f t="shared" si="11"/>
        <v>0</v>
      </c>
      <c r="AK61">
        <f t="shared" si="12"/>
        <v>0</v>
      </c>
      <c r="AM61">
        <f t="shared" si="15"/>
        <v>0</v>
      </c>
      <c r="AN61">
        <f t="shared" si="13"/>
        <v>0</v>
      </c>
      <c r="AO61" s="6" t="e">
        <f t="shared" si="21"/>
        <v>#N/A</v>
      </c>
      <c r="AP61" s="6">
        <f t="shared" si="14"/>
        <v>0</v>
      </c>
    </row>
    <row r="62" spans="1:42" x14ac:dyDescent="0.25">
      <c r="A62">
        <v>52</v>
      </c>
      <c r="W62" t="e">
        <f t="shared" si="16"/>
        <v>#N/A</v>
      </c>
      <c r="X62" t="e">
        <f t="shared" si="17"/>
        <v>#N/A</v>
      </c>
      <c r="Z62" t="b">
        <f t="shared" si="6"/>
        <v>0</v>
      </c>
      <c r="AA62" t="b">
        <f t="shared" si="6"/>
        <v>0</v>
      </c>
      <c r="AC62">
        <v>52</v>
      </c>
      <c r="AD62">
        <f t="shared" si="7"/>
        <v>0</v>
      </c>
      <c r="AE62">
        <f t="shared" si="8"/>
        <v>0</v>
      </c>
      <c r="AF62" s="5">
        <f t="shared" si="18"/>
        <v>10.912997725358711</v>
      </c>
      <c r="AG62" s="4">
        <f t="shared" si="19"/>
        <v>-10.912997725358711</v>
      </c>
      <c r="AH62" s="5" t="b">
        <f t="shared" si="20"/>
        <v>0</v>
      </c>
      <c r="AI62" s="6">
        <f t="shared" si="9"/>
        <v>0</v>
      </c>
      <c r="AJ62" s="6">
        <f t="shared" si="11"/>
        <v>0</v>
      </c>
      <c r="AK62">
        <f t="shared" si="12"/>
        <v>0</v>
      </c>
      <c r="AM62">
        <f t="shared" si="15"/>
        <v>0</v>
      </c>
      <c r="AN62">
        <f t="shared" si="13"/>
        <v>0</v>
      </c>
      <c r="AO62" s="6" t="e">
        <f t="shared" si="21"/>
        <v>#N/A</v>
      </c>
      <c r="AP62" s="6">
        <f t="shared" si="14"/>
        <v>0</v>
      </c>
    </row>
    <row r="63" spans="1:42" x14ac:dyDescent="0.25">
      <c r="A63">
        <v>53</v>
      </c>
      <c r="W63" t="e">
        <f t="shared" si="16"/>
        <v>#N/A</v>
      </c>
      <c r="X63" t="e">
        <f t="shared" si="17"/>
        <v>#N/A</v>
      </c>
      <c r="Z63" t="b">
        <f t="shared" si="6"/>
        <v>0</v>
      </c>
      <c r="AA63" t="b">
        <f t="shared" si="6"/>
        <v>0</v>
      </c>
      <c r="AC63">
        <v>53</v>
      </c>
      <c r="AD63">
        <f t="shared" si="7"/>
        <v>0</v>
      </c>
      <c r="AE63">
        <f t="shared" si="8"/>
        <v>0</v>
      </c>
      <c r="AF63" s="5">
        <f t="shared" si="18"/>
        <v>10.912997725358711</v>
      </c>
      <c r="AG63" s="4">
        <f t="shared" si="19"/>
        <v>-10.912997725358711</v>
      </c>
      <c r="AH63" s="5" t="b">
        <f t="shared" si="20"/>
        <v>0</v>
      </c>
      <c r="AI63" s="6">
        <f t="shared" si="9"/>
        <v>0</v>
      </c>
      <c r="AJ63" s="6">
        <f t="shared" si="11"/>
        <v>0</v>
      </c>
      <c r="AK63">
        <f t="shared" si="12"/>
        <v>0</v>
      </c>
      <c r="AM63">
        <f t="shared" si="15"/>
        <v>0</v>
      </c>
      <c r="AN63">
        <f t="shared" si="13"/>
        <v>0</v>
      </c>
      <c r="AO63" s="6" t="e">
        <f t="shared" si="21"/>
        <v>#N/A</v>
      </c>
      <c r="AP63" s="6">
        <f t="shared" si="14"/>
        <v>0</v>
      </c>
    </row>
    <row r="64" spans="1:42" x14ac:dyDescent="0.25">
      <c r="A64">
        <v>54</v>
      </c>
      <c r="W64" t="e">
        <f t="shared" si="16"/>
        <v>#N/A</v>
      </c>
      <c r="X64" t="e">
        <f t="shared" si="17"/>
        <v>#N/A</v>
      </c>
      <c r="Z64" t="b">
        <f t="shared" si="6"/>
        <v>0</v>
      </c>
      <c r="AA64" t="b">
        <f t="shared" si="6"/>
        <v>0</v>
      </c>
      <c r="AC64">
        <v>54</v>
      </c>
      <c r="AD64">
        <f t="shared" si="7"/>
        <v>0</v>
      </c>
      <c r="AE64">
        <f t="shared" si="8"/>
        <v>0</v>
      </c>
      <c r="AF64" s="5">
        <f t="shared" si="18"/>
        <v>10.912997725358711</v>
      </c>
      <c r="AG64" s="4">
        <f t="shared" si="19"/>
        <v>-10.912997725358711</v>
      </c>
      <c r="AH64" s="5" t="b">
        <f t="shared" si="20"/>
        <v>0</v>
      </c>
      <c r="AI64" s="6">
        <f t="shared" si="9"/>
        <v>0</v>
      </c>
      <c r="AJ64" s="6">
        <f t="shared" si="11"/>
        <v>0</v>
      </c>
      <c r="AK64">
        <f t="shared" si="12"/>
        <v>0</v>
      </c>
      <c r="AM64">
        <f t="shared" si="15"/>
        <v>0</v>
      </c>
      <c r="AN64">
        <f t="shared" si="13"/>
        <v>0</v>
      </c>
      <c r="AO64" s="6" t="e">
        <f t="shared" si="21"/>
        <v>#N/A</v>
      </c>
      <c r="AP64" s="6">
        <f t="shared" si="14"/>
        <v>0</v>
      </c>
    </row>
    <row r="65" spans="1:42" x14ac:dyDescent="0.25">
      <c r="A65">
        <v>55</v>
      </c>
      <c r="W65" t="e">
        <f t="shared" si="16"/>
        <v>#N/A</v>
      </c>
      <c r="X65" t="e">
        <f t="shared" si="17"/>
        <v>#N/A</v>
      </c>
      <c r="Z65" t="b">
        <f t="shared" si="6"/>
        <v>0</v>
      </c>
      <c r="AA65" t="b">
        <f t="shared" si="6"/>
        <v>0</v>
      </c>
      <c r="AC65">
        <v>55</v>
      </c>
      <c r="AD65">
        <f t="shared" si="7"/>
        <v>0</v>
      </c>
      <c r="AE65">
        <f t="shared" si="8"/>
        <v>0</v>
      </c>
      <c r="AF65" s="5">
        <f t="shared" si="18"/>
        <v>10.912997725358711</v>
      </c>
      <c r="AG65" s="4">
        <f t="shared" si="19"/>
        <v>-10.912997725358711</v>
      </c>
      <c r="AH65" s="5" t="b">
        <f t="shared" si="20"/>
        <v>0</v>
      </c>
      <c r="AI65" s="6">
        <f t="shared" si="9"/>
        <v>0</v>
      </c>
      <c r="AJ65" s="6">
        <f t="shared" si="11"/>
        <v>0</v>
      </c>
      <c r="AK65">
        <f t="shared" si="12"/>
        <v>0</v>
      </c>
      <c r="AM65">
        <f t="shared" si="15"/>
        <v>0</v>
      </c>
      <c r="AN65">
        <f t="shared" si="13"/>
        <v>0</v>
      </c>
      <c r="AO65" s="6" t="e">
        <f t="shared" si="21"/>
        <v>#N/A</v>
      </c>
      <c r="AP65" s="6">
        <f t="shared" si="14"/>
        <v>0</v>
      </c>
    </row>
    <row r="66" spans="1:42" x14ac:dyDescent="0.25">
      <c r="A66">
        <v>56</v>
      </c>
      <c r="W66" t="e">
        <f t="shared" si="16"/>
        <v>#N/A</v>
      </c>
      <c r="X66" t="e">
        <f t="shared" si="17"/>
        <v>#N/A</v>
      </c>
      <c r="Z66" t="b">
        <f t="shared" si="6"/>
        <v>0</v>
      </c>
      <c r="AA66" t="b">
        <f t="shared" si="6"/>
        <v>0</v>
      </c>
      <c r="AC66">
        <v>56</v>
      </c>
      <c r="AD66">
        <f t="shared" si="7"/>
        <v>0</v>
      </c>
      <c r="AE66">
        <f t="shared" si="8"/>
        <v>0</v>
      </c>
      <c r="AF66" s="5">
        <f t="shared" si="18"/>
        <v>10.912997725358711</v>
      </c>
      <c r="AG66" s="4">
        <f t="shared" si="19"/>
        <v>-10.912997725358711</v>
      </c>
      <c r="AH66" s="5" t="b">
        <f t="shared" si="20"/>
        <v>0</v>
      </c>
      <c r="AI66" s="6">
        <f t="shared" si="9"/>
        <v>0</v>
      </c>
      <c r="AJ66" s="6">
        <f t="shared" si="11"/>
        <v>0</v>
      </c>
      <c r="AK66">
        <f t="shared" si="12"/>
        <v>0</v>
      </c>
      <c r="AM66">
        <f t="shared" si="15"/>
        <v>0</v>
      </c>
      <c r="AN66">
        <f t="shared" si="13"/>
        <v>0</v>
      </c>
      <c r="AO66" s="6" t="e">
        <f t="shared" si="21"/>
        <v>#N/A</v>
      </c>
      <c r="AP66" s="6">
        <f t="shared" si="14"/>
        <v>0</v>
      </c>
    </row>
    <row r="67" spans="1:42" x14ac:dyDescent="0.25">
      <c r="A67">
        <v>57</v>
      </c>
      <c r="W67" t="e">
        <f t="shared" si="16"/>
        <v>#N/A</v>
      </c>
      <c r="X67" t="e">
        <f t="shared" si="17"/>
        <v>#N/A</v>
      </c>
      <c r="Z67" t="b">
        <f t="shared" si="6"/>
        <v>0</v>
      </c>
      <c r="AA67" t="b">
        <f t="shared" si="6"/>
        <v>0</v>
      </c>
      <c r="AC67">
        <v>57</v>
      </c>
      <c r="AD67">
        <f t="shared" si="7"/>
        <v>0</v>
      </c>
      <c r="AE67">
        <f t="shared" si="8"/>
        <v>0</v>
      </c>
      <c r="AF67" s="5">
        <f t="shared" si="18"/>
        <v>10.912997725358711</v>
      </c>
      <c r="AG67" s="4">
        <f t="shared" si="19"/>
        <v>-10.912997725358711</v>
      </c>
      <c r="AH67" s="5" t="b">
        <f t="shared" si="20"/>
        <v>0</v>
      </c>
      <c r="AI67" s="6">
        <f t="shared" si="9"/>
        <v>0</v>
      </c>
      <c r="AJ67" s="6">
        <f t="shared" si="11"/>
        <v>0</v>
      </c>
      <c r="AK67">
        <f t="shared" si="12"/>
        <v>0</v>
      </c>
      <c r="AM67">
        <f t="shared" si="15"/>
        <v>0</v>
      </c>
      <c r="AN67">
        <f t="shared" si="13"/>
        <v>0</v>
      </c>
      <c r="AO67" s="6" t="e">
        <f t="shared" si="21"/>
        <v>#N/A</v>
      </c>
      <c r="AP67" s="6">
        <f t="shared" si="14"/>
        <v>0</v>
      </c>
    </row>
    <row r="68" spans="1:42" x14ac:dyDescent="0.25">
      <c r="A68">
        <v>58</v>
      </c>
      <c r="W68" t="e">
        <f t="shared" si="16"/>
        <v>#N/A</v>
      </c>
      <c r="X68" t="e">
        <f t="shared" si="17"/>
        <v>#N/A</v>
      </c>
      <c r="Z68" t="b">
        <f t="shared" si="6"/>
        <v>0</v>
      </c>
      <c r="AA68" t="b">
        <f t="shared" si="6"/>
        <v>0</v>
      </c>
      <c r="AC68">
        <v>58</v>
      </c>
      <c r="AD68">
        <f t="shared" si="7"/>
        <v>0</v>
      </c>
      <c r="AE68">
        <f t="shared" si="8"/>
        <v>0</v>
      </c>
      <c r="AF68" s="5">
        <f t="shared" si="18"/>
        <v>10.912997725358711</v>
      </c>
      <c r="AG68" s="4">
        <f t="shared" si="19"/>
        <v>-10.912997725358711</v>
      </c>
      <c r="AH68" s="5" t="b">
        <f t="shared" si="20"/>
        <v>0</v>
      </c>
      <c r="AI68" s="6">
        <f t="shared" si="9"/>
        <v>0</v>
      </c>
      <c r="AJ68" s="6">
        <f t="shared" si="11"/>
        <v>0</v>
      </c>
      <c r="AK68">
        <f t="shared" si="12"/>
        <v>0</v>
      </c>
      <c r="AM68">
        <f t="shared" si="15"/>
        <v>0</v>
      </c>
      <c r="AN68">
        <f t="shared" si="13"/>
        <v>0</v>
      </c>
      <c r="AO68" s="6" t="e">
        <f t="shared" si="21"/>
        <v>#N/A</v>
      </c>
      <c r="AP68" s="6">
        <f t="shared" si="14"/>
        <v>0</v>
      </c>
    </row>
    <row r="69" spans="1:42" x14ac:dyDescent="0.25">
      <c r="A69">
        <v>59</v>
      </c>
      <c r="B69" s="1"/>
      <c r="C69" s="1"/>
      <c r="W69" t="e">
        <f t="shared" si="16"/>
        <v>#N/A</v>
      </c>
      <c r="X69" t="e">
        <f t="shared" si="17"/>
        <v>#N/A</v>
      </c>
      <c r="Z69" t="b">
        <f t="shared" si="6"/>
        <v>0</v>
      </c>
      <c r="AA69" t="b">
        <f t="shared" si="6"/>
        <v>0</v>
      </c>
      <c r="AC69">
        <v>59</v>
      </c>
      <c r="AD69">
        <f t="shared" si="7"/>
        <v>0</v>
      </c>
      <c r="AE69">
        <f t="shared" si="8"/>
        <v>0</v>
      </c>
      <c r="AF69" s="5">
        <f t="shared" si="18"/>
        <v>10.912997725358711</v>
      </c>
      <c r="AG69" s="4">
        <f t="shared" si="19"/>
        <v>-10.912997725358711</v>
      </c>
      <c r="AH69" s="5" t="b">
        <f t="shared" si="20"/>
        <v>0</v>
      </c>
      <c r="AI69" s="6">
        <f t="shared" si="9"/>
        <v>0</v>
      </c>
      <c r="AJ69" s="6">
        <f t="shared" si="11"/>
        <v>0</v>
      </c>
      <c r="AK69">
        <f t="shared" si="12"/>
        <v>0</v>
      </c>
      <c r="AM69">
        <f t="shared" si="15"/>
        <v>0</v>
      </c>
      <c r="AN69">
        <f t="shared" si="13"/>
        <v>0</v>
      </c>
      <c r="AO69" s="6" t="e">
        <f t="shared" si="21"/>
        <v>#N/A</v>
      </c>
      <c r="AP69" s="6">
        <f t="shared" si="14"/>
        <v>0</v>
      </c>
    </row>
    <row r="70" spans="1:42" x14ac:dyDescent="0.25">
      <c r="A70">
        <v>60</v>
      </c>
      <c r="B70" s="1"/>
      <c r="C70" s="1"/>
      <c r="W70" t="e">
        <f t="shared" si="16"/>
        <v>#N/A</v>
      </c>
      <c r="X70" t="e">
        <f t="shared" si="17"/>
        <v>#N/A</v>
      </c>
      <c r="Z70" t="b">
        <f t="shared" si="6"/>
        <v>0</v>
      </c>
      <c r="AA70" t="b">
        <f t="shared" si="6"/>
        <v>0</v>
      </c>
      <c r="AC70">
        <v>60</v>
      </c>
      <c r="AD70">
        <f t="shared" si="7"/>
        <v>0</v>
      </c>
      <c r="AE70">
        <f t="shared" si="8"/>
        <v>0</v>
      </c>
      <c r="AF70" s="5">
        <f t="shared" si="18"/>
        <v>10.912997725358711</v>
      </c>
      <c r="AG70" s="4">
        <f t="shared" si="19"/>
        <v>-10.912997725358711</v>
      </c>
      <c r="AH70" s="5" t="b">
        <f t="shared" si="20"/>
        <v>0</v>
      </c>
      <c r="AI70" s="6">
        <f t="shared" si="9"/>
        <v>0</v>
      </c>
      <c r="AJ70" s="6">
        <f t="shared" si="11"/>
        <v>0</v>
      </c>
      <c r="AK70">
        <f t="shared" si="12"/>
        <v>0</v>
      </c>
      <c r="AM70">
        <f t="shared" si="15"/>
        <v>0</v>
      </c>
      <c r="AN70">
        <f t="shared" si="13"/>
        <v>0</v>
      </c>
      <c r="AO70" s="6" t="e">
        <f t="shared" si="21"/>
        <v>#N/A</v>
      </c>
      <c r="AP70" s="6">
        <f t="shared" si="14"/>
        <v>0</v>
      </c>
    </row>
    <row r="71" spans="1:42" x14ac:dyDescent="0.25">
      <c r="A71">
        <v>61</v>
      </c>
      <c r="B71" s="1"/>
      <c r="C71" s="1"/>
      <c r="W71" t="e">
        <f t="shared" si="16"/>
        <v>#N/A</v>
      </c>
      <c r="X71" t="e">
        <f t="shared" si="17"/>
        <v>#N/A</v>
      </c>
      <c r="Z71" t="b">
        <f t="shared" si="6"/>
        <v>0</v>
      </c>
      <c r="AA71" t="b">
        <f t="shared" si="6"/>
        <v>0</v>
      </c>
      <c r="AC71">
        <v>61</v>
      </c>
      <c r="AD71">
        <f t="shared" si="7"/>
        <v>0</v>
      </c>
      <c r="AE71">
        <f t="shared" si="8"/>
        <v>0</v>
      </c>
      <c r="AF71" s="5">
        <f t="shared" si="18"/>
        <v>10.912997725358711</v>
      </c>
      <c r="AG71" s="4">
        <f t="shared" si="19"/>
        <v>-10.912997725358711</v>
      </c>
      <c r="AH71" s="5" t="b">
        <f t="shared" si="20"/>
        <v>0</v>
      </c>
      <c r="AI71" s="6">
        <f t="shared" si="9"/>
        <v>0</v>
      </c>
      <c r="AJ71" s="6">
        <f t="shared" si="11"/>
        <v>0</v>
      </c>
      <c r="AK71">
        <f t="shared" si="12"/>
        <v>0</v>
      </c>
      <c r="AM71">
        <f t="shared" si="15"/>
        <v>0</v>
      </c>
      <c r="AN71">
        <f t="shared" si="13"/>
        <v>0</v>
      </c>
      <c r="AO71" s="6" t="e">
        <f t="shared" si="21"/>
        <v>#N/A</v>
      </c>
      <c r="AP71" s="6">
        <f t="shared" si="14"/>
        <v>0</v>
      </c>
    </row>
    <row r="72" spans="1:42" x14ac:dyDescent="0.25">
      <c r="A72">
        <v>62</v>
      </c>
      <c r="B72" s="1"/>
      <c r="C72" s="1"/>
      <c r="W72" t="e">
        <f t="shared" si="16"/>
        <v>#N/A</v>
      </c>
      <c r="X72" t="e">
        <f t="shared" si="17"/>
        <v>#N/A</v>
      </c>
      <c r="Z72" t="b">
        <f t="shared" si="6"/>
        <v>0</v>
      </c>
      <c r="AA72" t="b">
        <f t="shared" si="6"/>
        <v>0</v>
      </c>
      <c r="AC72">
        <v>62</v>
      </c>
      <c r="AD72">
        <f t="shared" si="7"/>
        <v>0</v>
      </c>
      <c r="AE72">
        <f t="shared" si="8"/>
        <v>0</v>
      </c>
      <c r="AF72" s="5">
        <f t="shared" si="18"/>
        <v>10.912997725358711</v>
      </c>
      <c r="AG72" s="4">
        <f t="shared" si="19"/>
        <v>-10.912997725358711</v>
      </c>
      <c r="AH72" s="5" t="b">
        <f t="shared" si="20"/>
        <v>0</v>
      </c>
      <c r="AI72" s="6">
        <f t="shared" si="9"/>
        <v>0</v>
      </c>
      <c r="AJ72" s="6">
        <f t="shared" si="11"/>
        <v>0</v>
      </c>
      <c r="AK72">
        <f t="shared" si="12"/>
        <v>0</v>
      </c>
      <c r="AM72">
        <f t="shared" si="15"/>
        <v>0</v>
      </c>
      <c r="AN72">
        <f t="shared" si="13"/>
        <v>0</v>
      </c>
      <c r="AO72" s="6" t="e">
        <f t="shared" si="21"/>
        <v>#N/A</v>
      </c>
      <c r="AP72" s="6">
        <f t="shared" si="14"/>
        <v>0</v>
      </c>
    </row>
    <row r="73" spans="1:42" x14ac:dyDescent="0.25">
      <c r="A73">
        <v>63</v>
      </c>
      <c r="B73" s="1"/>
      <c r="C73" s="1"/>
      <c r="W73" t="e">
        <f t="shared" si="16"/>
        <v>#N/A</v>
      </c>
      <c r="X73" t="e">
        <f t="shared" si="17"/>
        <v>#N/A</v>
      </c>
      <c r="Z73" t="b">
        <f t="shared" si="6"/>
        <v>0</v>
      </c>
      <c r="AA73" t="b">
        <f t="shared" si="6"/>
        <v>0</v>
      </c>
      <c r="AC73">
        <v>63</v>
      </c>
      <c r="AD73">
        <f t="shared" si="7"/>
        <v>0</v>
      </c>
      <c r="AE73">
        <f t="shared" si="8"/>
        <v>0</v>
      </c>
      <c r="AF73" s="5">
        <f t="shared" si="18"/>
        <v>10.912997725358711</v>
      </c>
      <c r="AG73" s="4">
        <f t="shared" si="19"/>
        <v>-10.912997725358711</v>
      </c>
      <c r="AH73" s="5" t="b">
        <f t="shared" si="20"/>
        <v>0</v>
      </c>
      <c r="AI73" s="6">
        <f t="shared" si="9"/>
        <v>0</v>
      </c>
      <c r="AJ73" s="6">
        <f t="shared" si="11"/>
        <v>0</v>
      </c>
      <c r="AK73">
        <f t="shared" si="12"/>
        <v>0</v>
      </c>
      <c r="AM73">
        <f t="shared" si="15"/>
        <v>0</v>
      </c>
      <c r="AN73">
        <f t="shared" si="13"/>
        <v>0</v>
      </c>
      <c r="AO73" s="6" t="e">
        <f t="shared" si="21"/>
        <v>#N/A</v>
      </c>
      <c r="AP73" s="6">
        <f t="shared" si="14"/>
        <v>0</v>
      </c>
    </row>
    <row r="74" spans="1:42" x14ac:dyDescent="0.25">
      <c r="A74">
        <v>64</v>
      </c>
      <c r="B74" s="1"/>
      <c r="C74" s="1"/>
      <c r="W74" t="e">
        <f t="shared" si="16"/>
        <v>#N/A</v>
      </c>
      <c r="X74" t="e">
        <f t="shared" si="17"/>
        <v>#N/A</v>
      </c>
      <c r="Z74" t="b">
        <f t="shared" si="6"/>
        <v>0</v>
      </c>
      <c r="AA74" t="b">
        <f t="shared" si="6"/>
        <v>0</v>
      </c>
      <c r="AC74">
        <v>64</v>
      </c>
      <c r="AD74">
        <f t="shared" si="7"/>
        <v>0</v>
      </c>
      <c r="AE74">
        <f t="shared" si="8"/>
        <v>0</v>
      </c>
      <c r="AF74" s="5">
        <f t="shared" si="18"/>
        <v>10.912997725358711</v>
      </c>
      <c r="AG74" s="4">
        <f t="shared" si="19"/>
        <v>-10.912997725358711</v>
      </c>
      <c r="AH74" s="5" t="b">
        <f t="shared" si="20"/>
        <v>0</v>
      </c>
      <c r="AI74" s="6">
        <f t="shared" si="9"/>
        <v>0</v>
      </c>
      <c r="AJ74" s="6">
        <f t="shared" si="11"/>
        <v>0</v>
      </c>
      <c r="AK74">
        <f t="shared" si="12"/>
        <v>0</v>
      </c>
      <c r="AM74">
        <f t="shared" ref="AM74:AM110" si="22">B74</f>
        <v>0</v>
      </c>
      <c r="AN74">
        <f t="shared" si="13"/>
        <v>0</v>
      </c>
      <c r="AO74" s="6" t="e">
        <f t="shared" si="21"/>
        <v>#N/A</v>
      </c>
      <c r="AP74" s="6">
        <f t="shared" si="14"/>
        <v>0</v>
      </c>
    </row>
    <row r="75" spans="1:42" x14ac:dyDescent="0.25">
      <c r="A75">
        <v>65</v>
      </c>
      <c r="B75" s="1"/>
      <c r="C75" s="1"/>
      <c r="W75" t="e">
        <f t="shared" ref="W75:W110" si="23">_xlfn.RANK.AVG(B75,B$11:B$110,0)</f>
        <v>#N/A</v>
      </c>
      <c r="X75" t="e">
        <f t="shared" ref="X75:X110" si="24">_xlfn.RANK.AVG(C75,C$11:C$110,0)</f>
        <v>#N/A</v>
      </c>
      <c r="Z75" t="b">
        <f t="shared" si="6"/>
        <v>0</v>
      </c>
      <c r="AA75" t="b">
        <f t="shared" si="6"/>
        <v>0</v>
      </c>
      <c r="AC75">
        <v>65</v>
      </c>
      <c r="AD75">
        <f t="shared" si="7"/>
        <v>0</v>
      </c>
      <c r="AE75">
        <f t="shared" si="8"/>
        <v>0</v>
      </c>
      <c r="AF75" s="5">
        <f t="shared" ref="AF75:AF106" si="25">B75*AG$6+AG$7</f>
        <v>10.912997725358711</v>
      </c>
      <c r="AG75" s="4">
        <f t="shared" ref="AG75:AG106" si="26">C75-AF75</f>
        <v>-10.912997725358711</v>
      </c>
      <c r="AH75" s="5" t="b">
        <f t="shared" ref="AH75:AH106" si="27">IF(Z75=FALSE,FALSE,AG75)</f>
        <v>0</v>
      </c>
      <c r="AI75" s="6">
        <f t="shared" si="9"/>
        <v>0</v>
      </c>
      <c r="AJ75" s="6">
        <f t="shared" si="11"/>
        <v>0</v>
      </c>
      <c r="AK75">
        <f t="shared" si="12"/>
        <v>0</v>
      </c>
      <c r="AM75">
        <f t="shared" si="22"/>
        <v>0</v>
      </c>
      <c r="AN75">
        <f t="shared" si="13"/>
        <v>0</v>
      </c>
      <c r="AO75" s="6" t="e">
        <f t="shared" si="21"/>
        <v>#N/A</v>
      </c>
      <c r="AP75" s="6">
        <f t="shared" si="14"/>
        <v>0</v>
      </c>
    </row>
    <row r="76" spans="1:42" x14ac:dyDescent="0.25">
      <c r="A76">
        <v>66</v>
      </c>
      <c r="B76" s="1"/>
      <c r="C76" s="1"/>
      <c r="W76" t="e">
        <f t="shared" si="23"/>
        <v>#N/A</v>
      </c>
      <c r="X76" t="e">
        <f t="shared" si="24"/>
        <v>#N/A</v>
      </c>
      <c r="Z76" t="b">
        <f t="shared" ref="Z76:AA110" si="28">_xlfn.IFNA(W76,FALSE)</f>
        <v>0</v>
      </c>
      <c r="AA76" t="b">
        <f t="shared" si="28"/>
        <v>0</v>
      </c>
      <c r="AC76">
        <v>66</v>
      </c>
      <c r="AD76">
        <f t="shared" ref="AD76:AD110" si="29">B76</f>
        <v>0</v>
      </c>
      <c r="AE76">
        <f t="shared" ref="AE76:AE110" si="30">C76</f>
        <v>0</v>
      </c>
      <c r="AF76" s="5">
        <f t="shared" si="25"/>
        <v>10.912997725358711</v>
      </c>
      <c r="AG76" s="4">
        <f t="shared" si="26"/>
        <v>-10.912997725358711</v>
      </c>
      <c r="AH76" s="5" t="b">
        <f t="shared" si="27"/>
        <v>0</v>
      </c>
      <c r="AI76" s="6">
        <f t="shared" ref="AI76:AI110" si="31">IF(AH76&lt;0,1,0)</f>
        <v>0</v>
      </c>
      <c r="AJ76" s="6">
        <f t="shared" si="11"/>
        <v>0</v>
      </c>
      <c r="AK76">
        <f t="shared" si="12"/>
        <v>0</v>
      </c>
      <c r="AM76">
        <f t="shared" si="22"/>
        <v>0</v>
      </c>
      <c r="AN76">
        <f t="shared" si="13"/>
        <v>0</v>
      </c>
      <c r="AO76" s="6" t="e">
        <f t="shared" ref="AO76:AO107" si="32">IF(W76&gt;0,AN76,FALSE)</f>
        <v>#N/A</v>
      </c>
      <c r="AP76" s="6">
        <f t="shared" si="14"/>
        <v>0</v>
      </c>
    </row>
    <row r="77" spans="1:42" x14ac:dyDescent="0.25">
      <c r="A77">
        <v>67</v>
      </c>
      <c r="W77" t="e">
        <f t="shared" si="23"/>
        <v>#N/A</v>
      </c>
      <c r="X77" t="e">
        <f t="shared" si="24"/>
        <v>#N/A</v>
      </c>
      <c r="Z77" t="b">
        <f t="shared" si="28"/>
        <v>0</v>
      </c>
      <c r="AA77" t="b">
        <f t="shared" si="28"/>
        <v>0</v>
      </c>
      <c r="AC77">
        <v>67</v>
      </c>
      <c r="AD77">
        <f t="shared" si="29"/>
        <v>0</v>
      </c>
      <c r="AE77">
        <f t="shared" si="30"/>
        <v>0</v>
      </c>
      <c r="AF77" s="5">
        <f t="shared" si="25"/>
        <v>10.912997725358711</v>
      </c>
      <c r="AG77" s="4">
        <f t="shared" si="26"/>
        <v>-10.912997725358711</v>
      </c>
      <c r="AH77" s="5" t="b">
        <f t="shared" si="27"/>
        <v>0</v>
      </c>
      <c r="AI77" s="6">
        <f t="shared" si="31"/>
        <v>0</v>
      </c>
      <c r="AJ77" s="6">
        <f t="shared" ref="AJ77:AJ110" si="33">IF(AI77=AI76,0,1)</f>
        <v>0</v>
      </c>
      <c r="AK77">
        <f t="shared" ref="AK77:AK110" si="34">IF(AH77=FALSE,0,AJ77)</f>
        <v>0</v>
      </c>
      <c r="AM77">
        <f t="shared" si="22"/>
        <v>0</v>
      </c>
      <c r="AN77">
        <f t="shared" ref="AN77:AN110" si="35">AM77-AM76</f>
        <v>0</v>
      </c>
      <c r="AO77" s="6" t="e">
        <f t="shared" si="32"/>
        <v>#N/A</v>
      </c>
      <c r="AP77" s="6">
        <f t="shared" ref="AP77:AP110" si="36">_xlfn.IFNA(AO77,0)</f>
        <v>0</v>
      </c>
    </row>
    <row r="78" spans="1:42" x14ac:dyDescent="0.25">
      <c r="A78">
        <v>68</v>
      </c>
      <c r="W78" t="e">
        <f t="shared" si="23"/>
        <v>#N/A</v>
      </c>
      <c r="X78" t="e">
        <f t="shared" si="24"/>
        <v>#N/A</v>
      </c>
      <c r="Z78" t="b">
        <f t="shared" si="28"/>
        <v>0</v>
      </c>
      <c r="AA78" t="b">
        <f t="shared" si="28"/>
        <v>0</v>
      </c>
      <c r="AC78">
        <v>68</v>
      </c>
      <c r="AD78">
        <f t="shared" si="29"/>
        <v>0</v>
      </c>
      <c r="AE78">
        <f t="shared" si="30"/>
        <v>0</v>
      </c>
      <c r="AF78" s="5">
        <f t="shared" si="25"/>
        <v>10.912997725358711</v>
      </c>
      <c r="AG78" s="4">
        <f t="shared" si="26"/>
        <v>-10.912997725358711</v>
      </c>
      <c r="AH78" s="5" t="b">
        <f t="shared" si="27"/>
        <v>0</v>
      </c>
      <c r="AI78" s="6">
        <f t="shared" si="31"/>
        <v>0</v>
      </c>
      <c r="AJ78" s="6">
        <f t="shared" si="33"/>
        <v>0</v>
      </c>
      <c r="AK78">
        <f t="shared" si="34"/>
        <v>0</v>
      </c>
      <c r="AM78">
        <f t="shared" si="22"/>
        <v>0</v>
      </c>
      <c r="AN78">
        <f t="shared" si="35"/>
        <v>0</v>
      </c>
      <c r="AO78" s="6" t="e">
        <f t="shared" si="32"/>
        <v>#N/A</v>
      </c>
      <c r="AP78" s="6">
        <f t="shared" si="36"/>
        <v>0</v>
      </c>
    </row>
    <row r="79" spans="1:42" x14ac:dyDescent="0.25">
      <c r="A79">
        <v>69</v>
      </c>
      <c r="W79" t="e">
        <f t="shared" si="23"/>
        <v>#N/A</v>
      </c>
      <c r="X79" t="e">
        <f t="shared" si="24"/>
        <v>#N/A</v>
      </c>
      <c r="Z79" t="b">
        <f t="shared" si="28"/>
        <v>0</v>
      </c>
      <c r="AA79" t="b">
        <f t="shared" si="28"/>
        <v>0</v>
      </c>
      <c r="AC79">
        <v>69</v>
      </c>
      <c r="AD79">
        <f t="shared" si="29"/>
        <v>0</v>
      </c>
      <c r="AE79">
        <f t="shared" si="30"/>
        <v>0</v>
      </c>
      <c r="AF79" s="5">
        <f t="shared" si="25"/>
        <v>10.912997725358711</v>
      </c>
      <c r="AG79" s="4">
        <f t="shared" si="26"/>
        <v>-10.912997725358711</v>
      </c>
      <c r="AH79" s="5" t="b">
        <f t="shared" si="27"/>
        <v>0</v>
      </c>
      <c r="AI79" s="6">
        <f t="shared" si="31"/>
        <v>0</v>
      </c>
      <c r="AJ79" s="6">
        <f t="shared" si="33"/>
        <v>0</v>
      </c>
      <c r="AK79">
        <f t="shared" si="34"/>
        <v>0</v>
      </c>
      <c r="AM79">
        <f t="shared" si="22"/>
        <v>0</v>
      </c>
      <c r="AN79">
        <f t="shared" si="35"/>
        <v>0</v>
      </c>
      <c r="AO79" s="6" t="e">
        <f t="shared" si="32"/>
        <v>#N/A</v>
      </c>
      <c r="AP79" s="6">
        <f t="shared" si="36"/>
        <v>0</v>
      </c>
    </row>
    <row r="80" spans="1:42" x14ac:dyDescent="0.25">
      <c r="A80">
        <v>70</v>
      </c>
      <c r="W80" t="e">
        <f t="shared" si="23"/>
        <v>#N/A</v>
      </c>
      <c r="X80" t="e">
        <f t="shared" si="24"/>
        <v>#N/A</v>
      </c>
      <c r="Z80" t="b">
        <f t="shared" si="28"/>
        <v>0</v>
      </c>
      <c r="AA80" t="b">
        <f t="shared" si="28"/>
        <v>0</v>
      </c>
      <c r="AC80">
        <v>70</v>
      </c>
      <c r="AD80">
        <f t="shared" si="29"/>
        <v>0</v>
      </c>
      <c r="AE80">
        <f t="shared" si="30"/>
        <v>0</v>
      </c>
      <c r="AF80" s="5">
        <f t="shared" si="25"/>
        <v>10.912997725358711</v>
      </c>
      <c r="AG80" s="4">
        <f t="shared" si="26"/>
        <v>-10.912997725358711</v>
      </c>
      <c r="AH80" s="5" t="b">
        <f t="shared" si="27"/>
        <v>0</v>
      </c>
      <c r="AI80" s="6">
        <f t="shared" si="31"/>
        <v>0</v>
      </c>
      <c r="AJ80" s="6">
        <f t="shared" si="33"/>
        <v>0</v>
      </c>
      <c r="AK80">
        <f t="shared" si="34"/>
        <v>0</v>
      </c>
      <c r="AM80">
        <f t="shared" si="22"/>
        <v>0</v>
      </c>
      <c r="AN80">
        <f t="shared" si="35"/>
        <v>0</v>
      </c>
      <c r="AO80" s="6" t="e">
        <f t="shared" si="32"/>
        <v>#N/A</v>
      </c>
      <c r="AP80" s="6">
        <f t="shared" si="36"/>
        <v>0</v>
      </c>
    </row>
    <row r="81" spans="1:42" x14ac:dyDescent="0.25">
      <c r="A81">
        <v>71</v>
      </c>
      <c r="W81" t="e">
        <f t="shared" si="23"/>
        <v>#N/A</v>
      </c>
      <c r="X81" t="e">
        <f t="shared" si="24"/>
        <v>#N/A</v>
      </c>
      <c r="Z81" t="b">
        <f t="shared" si="28"/>
        <v>0</v>
      </c>
      <c r="AA81" t="b">
        <f t="shared" si="28"/>
        <v>0</v>
      </c>
      <c r="AC81">
        <v>71</v>
      </c>
      <c r="AD81">
        <f t="shared" si="29"/>
        <v>0</v>
      </c>
      <c r="AE81">
        <f t="shared" si="30"/>
        <v>0</v>
      </c>
      <c r="AF81" s="5">
        <f t="shared" si="25"/>
        <v>10.912997725358711</v>
      </c>
      <c r="AG81" s="4">
        <f t="shared" si="26"/>
        <v>-10.912997725358711</v>
      </c>
      <c r="AH81" s="5" t="b">
        <f t="shared" si="27"/>
        <v>0</v>
      </c>
      <c r="AI81" s="6">
        <f t="shared" si="31"/>
        <v>0</v>
      </c>
      <c r="AJ81" s="6">
        <f t="shared" si="33"/>
        <v>0</v>
      </c>
      <c r="AK81">
        <f t="shared" si="34"/>
        <v>0</v>
      </c>
      <c r="AM81">
        <f t="shared" si="22"/>
        <v>0</v>
      </c>
      <c r="AN81">
        <f t="shared" si="35"/>
        <v>0</v>
      </c>
      <c r="AO81" s="6" t="e">
        <f t="shared" si="32"/>
        <v>#N/A</v>
      </c>
      <c r="AP81" s="6">
        <f t="shared" si="36"/>
        <v>0</v>
      </c>
    </row>
    <row r="82" spans="1:42" x14ac:dyDescent="0.25">
      <c r="A82">
        <v>72</v>
      </c>
      <c r="W82" t="e">
        <f t="shared" si="23"/>
        <v>#N/A</v>
      </c>
      <c r="X82" t="e">
        <f t="shared" si="24"/>
        <v>#N/A</v>
      </c>
      <c r="Z82" t="b">
        <f t="shared" si="28"/>
        <v>0</v>
      </c>
      <c r="AA82" t="b">
        <f t="shared" si="28"/>
        <v>0</v>
      </c>
      <c r="AC82">
        <v>72</v>
      </c>
      <c r="AD82">
        <f t="shared" si="29"/>
        <v>0</v>
      </c>
      <c r="AE82">
        <f t="shared" si="30"/>
        <v>0</v>
      </c>
      <c r="AF82" s="5">
        <f t="shared" si="25"/>
        <v>10.912997725358711</v>
      </c>
      <c r="AG82" s="4">
        <f t="shared" si="26"/>
        <v>-10.912997725358711</v>
      </c>
      <c r="AH82" s="5" t="b">
        <f t="shared" si="27"/>
        <v>0</v>
      </c>
      <c r="AI82" s="6">
        <f t="shared" si="31"/>
        <v>0</v>
      </c>
      <c r="AJ82" s="6">
        <f t="shared" si="33"/>
        <v>0</v>
      </c>
      <c r="AK82">
        <f t="shared" si="34"/>
        <v>0</v>
      </c>
      <c r="AM82">
        <f t="shared" si="22"/>
        <v>0</v>
      </c>
      <c r="AN82">
        <f t="shared" si="35"/>
        <v>0</v>
      </c>
      <c r="AO82" s="6" t="e">
        <f t="shared" si="32"/>
        <v>#N/A</v>
      </c>
      <c r="AP82" s="6">
        <f t="shared" si="36"/>
        <v>0</v>
      </c>
    </row>
    <row r="83" spans="1:42" x14ac:dyDescent="0.25">
      <c r="A83">
        <v>73</v>
      </c>
      <c r="W83" t="e">
        <f t="shared" si="23"/>
        <v>#N/A</v>
      </c>
      <c r="X83" t="e">
        <f t="shared" si="24"/>
        <v>#N/A</v>
      </c>
      <c r="Z83" t="b">
        <f t="shared" si="28"/>
        <v>0</v>
      </c>
      <c r="AA83" t="b">
        <f t="shared" si="28"/>
        <v>0</v>
      </c>
      <c r="AC83">
        <v>73</v>
      </c>
      <c r="AD83">
        <f t="shared" si="29"/>
        <v>0</v>
      </c>
      <c r="AE83">
        <f t="shared" si="30"/>
        <v>0</v>
      </c>
      <c r="AF83" s="5">
        <f t="shared" si="25"/>
        <v>10.912997725358711</v>
      </c>
      <c r="AG83" s="4">
        <f t="shared" si="26"/>
        <v>-10.912997725358711</v>
      </c>
      <c r="AH83" s="5" t="b">
        <f t="shared" si="27"/>
        <v>0</v>
      </c>
      <c r="AI83" s="6">
        <f t="shared" si="31"/>
        <v>0</v>
      </c>
      <c r="AJ83" s="6">
        <f t="shared" si="33"/>
        <v>0</v>
      </c>
      <c r="AK83">
        <f t="shared" si="34"/>
        <v>0</v>
      </c>
      <c r="AM83">
        <f t="shared" si="22"/>
        <v>0</v>
      </c>
      <c r="AN83">
        <f t="shared" si="35"/>
        <v>0</v>
      </c>
      <c r="AO83" s="6" t="e">
        <f t="shared" si="32"/>
        <v>#N/A</v>
      </c>
      <c r="AP83" s="6">
        <f t="shared" si="36"/>
        <v>0</v>
      </c>
    </row>
    <row r="84" spans="1:42" x14ac:dyDescent="0.25">
      <c r="A84">
        <v>74</v>
      </c>
      <c r="W84" t="e">
        <f t="shared" si="23"/>
        <v>#N/A</v>
      </c>
      <c r="X84" t="e">
        <f t="shared" si="24"/>
        <v>#N/A</v>
      </c>
      <c r="Z84" t="b">
        <f t="shared" si="28"/>
        <v>0</v>
      </c>
      <c r="AA84" t="b">
        <f t="shared" si="28"/>
        <v>0</v>
      </c>
      <c r="AC84">
        <v>74</v>
      </c>
      <c r="AD84">
        <f t="shared" si="29"/>
        <v>0</v>
      </c>
      <c r="AE84">
        <f t="shared" si="30"/>
        <v>0</v>
      </c>
      <c r="AF84" s="5">
        <f t="shared" si="25"/>
        <v>10.912997725358711</v>
      </c>
      <c r="AG84" s="4">
        <f t="shared" si="26"/>
        <v>-10.912997725358711</v>
      </c>
      <c r="AH84" s="5" t="b">
        <f t="shared" si="27"/>
        <v>0</v>
      </c>
      <c r="AI84" s="6">
        <f t="shared" si="31"/>
        <v>0</v>
      </c>
      <c r="AJ84" s="6">
        <f t="shared" si="33"/>
        <v>0</v>
      </c>
      <c r="AK84">
        <f t="shared" si="34"/>
        <v>0</v>
      </c>
      <c r="AM84">
        <f t="shared" si="22"/>
        <v>0</v>
      </c>
      <c r="AN84">
        <f t="shared" si="35"/>
        <v>0</v>
      </c>
      <c r="AO84" s="6" t="e">
        <f t="shared" si="32"/>
        <v>#N/A</v>
      </c>
      <c r="AP84" s="6">
        <f t="shared" si="36"/>
        <v>0</v>
      </c>
    </row>
    <row r="85" spans="1:42" x14ac:dyDescent="0.25">
      <c r="A85">
        <v>75</v>
      </c>
      <c r="W85" t="e">
        <f t="shared" si="23"/>
        <v>#N/A</v>
      </c>
      <c r="X85" t="e">
        <f t="shared" si="24"/>
        <v>#N/A</v>
      </c>
      <c r="Z85" t="b">
        <f t="shared" si="28"/>
        <v>0</v>
      </c>
      <c r="AA85" t="b">
        <f t="shared" si="28"/>
        <v>0</v>
      </c>
      <c r="AC85">
        <v>75</v>
      </c>
      <c r="AD85">
        <f t="shared" si="29"/>
        <v>0</v>
      </c>
      <c r="AE85">
        <f t="shared" si="30"/>
        <v>0</v>
      </c>
      <c r="AF85" s="5">
        <f t="shared" si="25"/>
        <v>10.912997725358711</v>
      </c>
      <c r="AG85" s="4">
        <f t="shared" si="26"/>
        <v>-10.912997725358711</v>
      </c>
      <c r="AH85" s="5" t="b">
        <f t="shared" si="27"/>
        <v>0</v>
      </c>
      <c r="AI85" s="6">
        <f t="shared" si="31"/>
        <v>0</v>
      </c>
      <c r="AJ85" s="6">
        <f t="shared" si="33"/>
        <v>0</v>
      </c>
      <c r="AK85">
        <f t="shared" si="34"/>
        <v>0</v>
      </c>
      <c r="AM85">
        <f t="shared" si="22"/>
        <v>0</v>
      </c>
      <c r="AN85">
        <f t="shared" si="35"/>
        <v>0</v>
      </c>
      <c r="AO85" s="6" t="e">
        <f t="shared" si="32"/>
        <v>#N/A</v>
      </c>
      <c r="AP85" s="6">
        <f t="shared" si="36"/>
        <v>0</v>
      </c>
    </row>
    <row r="86" spans="1:42" x14ac:dyDescent="0.25">
      <c r="A86">
        <v>76</v>
      </c>
      <c r="W86" t="e">
        <f t="shared" si="23"/>
        <v>#N/A</v>
      </c>
      <c r="X86" t="e">
        <f t="shared" si="24"/>
        <v>#N/A</v>
      </c>
      <c r="Z86" t="b">
        <f t="shared" si="28"/>
        <v>0</v>
      </c>
      <c r="AA86" t="b">
        <f t="shared" si="28"/>
        <v>0</v>
      </c>
      <c r="AC86">
        <v>76</v>
      </c>
      <c r="AD86">
        <f t="shared" si="29"/>
        <v>0</v>
      </c>
      <c r="AE86">
        <f t="shared" si="30"/>
        <v>0</v>
      </c>
      <c r="AF86" s="5">
        <f t="shared" si="25"/>
        <v>10.912997725358711</v>
      </c>
      <c r="AG86" s="4">
        <f t="shared" si="26"/>
        <v>-10.912997725358711</v>
      </c>
      <c r="AH86" s="5" t="b">
        <f t="shared" si="27"/>
        <v>0</v>
      </c>
      <c r="AI86" s="6">
        <f t="shared" si="31"/>
        <v>0</v>
      </c>
      <c r="AJ86" s="6">
        <f t="shared" si="33"/>
        <v>0</v>
      </c>
      <c r="AK86">
        <f t="shared" si="34"/>
        <v>0</v>
      </c>
      <c r="AM86">
        <f t="shared" si="22"/>
        <v>0</v>
      </c>
      <c r="AN86">
        <f t="shared" si="35"/>
        <v>0</v>
      </c>
      <c r="AO86" s="6" t="e">
        <f t="shared" si="32"/>
        <v>#N/A</v>
      </c>
      <c r="AP86" s="6">
        <f t="shared" si="36"/>
        <v>0</v>
      </c>
    </row>
    <row r="87" spans="1:42" x14ac:dyDescent="0.25">
      <c r="A87">
        <v>77</v>
      </c>
      <c r="W87" t="e">
        <f t="shared" si="23"/>
        <v>#N/A</v>
      </c>
      <c r="X87" t="e">
        <f t="shared" si="24"/>
        <v>#N/A</v>
      </c>
      <c r="Z87" t="b">
        <f t="shared" si="28"/>
        <v>0</v>
      </c>
      <c r="AA87" t="b">
        <f t="shared" si="28"/>
        <v>0</v>
      </c>
      <c r="AC87">
        <v>77</v>
      </c>
      <c r="AD87">
        <f t="shared" si="29"/>
        <v>0</v>
      </c>
      <c r="AE87">
        <f t="shared" si="30"/>
        <v>0</v>
      </c>
      <c r="AF87" s="5">
        <f t="shared" si="25"/>
        <v>10.912997725358711</v>
      </c>
      <c r="AG87" s="4">
        <f t="shared" si="26"/>
        <v>-10.912997725358711</v>
      </c>
      <c r="AH87" s="5" t="b">
        <f t="shared" si="27"/>
        <v>0</v>
      </c>
      <c r="AI87" s="6">
        <f t="shared" si="31"/>
        <v>0</v>
      </c>
      <c r="AJ87" s="6">
        <f t="shared" si="33"/>
        <v>0</v>
      </c>
      <c r="AK87">
        <f t="shared" si="34"/>
        <v>0</v>
      </c>
      <c r="AM87">
        <f t="shared" si="22"/>
        <v>0</v>
      </c>
      <c r="AN87">
        <f t="shared" si="35"/>
        <v>0</v>
      </c>
      <c r="AO87" s="6" t="e">
        <f t="shared" si="32"/>
        <v>#N/A</v>
      </c>
      <c r="AP87" s="6">
        <f t="shared" si="36"/>
        <v>0</v>
      </c>
    </row>
    <row r="88" spans="1:42" x14ac:dyDescent="0.25">
      <c r="A88">
        <v>78</v>
      </c>
      <c r="W88" t="e">
        <f t="shared" si="23"/>
        <v>#N/A</v>
      </c>
      <c r="X88" t="e">
        <f t="shared" si="24"/>
        <v>#N/A</v>
      </c>
      <c r="Z88" t="b">
        <f t="shared" si="28"/>
        <v>0</v>
      </c>
      <c r="AA88" t="b">
        <f t="shared" si="28"/>
        <v>0</v>
      </c>
      <c r="AC88">
        <v>78</v>
      </c>
      <c r="AD88">
        <f t="shared" si="29"/>
        <v>0</v>
      </c>
      <c r="AE88">
        <f t="shared" si="30"/>
        <v>0</v>
      </c>
      <c r="AF88" s="5">
        <f t="shared" si="25"/>
        <v>10.912997725358711</v>
      </c>
      <c r="AG88" s="4">
        <f t="shared" si="26"/>
        <v>-10.912997725358711</v>
      </c>
      <c r="AH88" s="5" t="b">
        <f t="shared" si="27"/>
        <v>0</v>
      </c>
      <c r="AI88" s="6">
        <f t="shared" si="31"/>
        <v>0</v>
      </c>
      <c r="AJ88" s="6">
        <f t="shared" si="33"/>
        <v>0</v>
      </c>
      <c r="AK88">
        <f t="shared" si="34"/>
        <v>0</v>
      </c>
      <c r="AM88">
        <f t="shared" si="22"/>
        <v>0</v>
      </c>
      <c r="AN88">
        <f t="shared" si="35"/>
        <v>0</v>
      </c>
      <c r="AO88" s="6" t="e">
        <f t="shared" si="32"/>
        <v>#N/A</v>
      </c>
      <c r="AP88" s="6">
        <f t="shared" si="36"/>
        <v>0</v>
      </c>
    </row>
    <row r="89" spans="1:42" x14ac:dyDescent="0.25">
      <c r="A89">
        <v>79</v>
      </c>
      <c r="W89" t="e">
        <f t="shared" si="23"/>
        <v>#N/A</v>
      </c>
      <c r="X89" t="e">
        <f t="shared" si="24"/>
        <v>#N/A</v>
      </c>
      <c r="Z89" t="b">
        <f t="shared" si="28"/>
        <v>0</v>
      </c>
      <c r="AA89" t="b">
        <f t="shared" si="28"/>
        <v>0</v>
      </c>
      <c r="AC89">
        <v>79</v>
      </c>
      <c r="AD89">
        <f t="shared" si="29"/>
        <v>0</v>
      </c>
      <c r="AE89">
        <f t="shared" si="30"/>
        <v>0</v>
      </c>
      <c r="AF89" s="5">
        <f t="shared" si="25"/>
        <v>10.912997725358711</v>
      </c>
      <c r="AG89" s="4">
        <f t="shared" si="26"/>
        <v>-10.912997725358711</v>
      </c>
      <c r="AH89" s="5" t="b">
        <f t="shared" si="27"/>
        <v>0</v>
      </c>
      <c r="AI89" s="6">
        <f t="shared" si="31"/>
        <v>0</v>
      </c>
      <c r="AJ89" s="6">
        <f t="shared" si="33"/>
        <v>0</v>
      </c>
      <c r="AK89">
        <f t="shared" si="34"/>
        <v>0</v>
      </c>
      <c r="AM89">
        <f t="shared" si="22"/>
        <v>0</v>
      </c>
      <c r="AN89">
        <f t="shared" si="35"/>
        <v>0</v>
      </c>
      <c r="AO89" s="6" t="e">
        <f t="shared" si="32"/>
        <v>#N/A</v>
      </c>
      <c r="AP89" s="6">
        <f t="shared" si="36"/>
        <v>0</v>
      </c>
    </row>
    <row r="90" spans="1:42" x14ac:dyDescent="0.25">
      <c r="A90">
        <v>80</v>
      </c>
      <c r="W90" t="e">
        <f t="shared" si="23"/>
        <v>#N/A</v>
      </c>
      <c r="X90" t="e">
        <f t="shared" si="24"/>
        <v>#N/A</v>
      </c>
      <c r="Z90" t="b">
        <f t="shared" si="28"/>
        <v>0</v>
      </c>
      <c r="AA90" t="b">
        <f t="shared" si="28"/>
        <v>0</v>
      </c>
      <c r="AC90">
        <v>80</v>
      </c>
      <c r="AD90">
        <f t="shared" si="29"/>
        <v>0</v>
      </c>
      <c r="AE90">
        <f t="shared" si="30"/>
        <v>0</v>
      </c>
      <c r="AF90" s="5">
        <f t="shared" si="25"/>
        <v>10.912997725358711</v>
      </c>
      <c r="AG90" s="4">
        <f t="shared" si="26"/>
        <v>-10.912997725358711</v>
      </c>
      <c r="AH90" s="5" t="b">
        <f t="shared" si="27"/>
        <v>0</v>
      </c>
      <c r="AI90" s="6">
        <f t="shared" si="31"/>
        <v>0</v>
      </c>
      <c r="AJ90" s="6">
        <f t="shared" si="33"/>
        <v>0</v>
      </c>
      <c r="AK90">
        <f t="shared" si="34"/>
        <v>0</v>
      </c>
      <c r="AM90">
        <f t="shared" si="22"/>
        <v>0</v>
      </c>
      <c r="AN90">
        <f t="shared" si="35"/>
        <v>0</v>
      </c>
      <c r="AO90" s="6" t="e">
        <f t="shared" si="32"/>
        <v>#N/A</v>
      </c>
      <c r="AP90" s="6">
        <f t="shared" si="36"/>
        <v>0</v>
      </c>
    </row>
    <row r="91" spans="1:42" x14ac:dyDescent="0.25">
      <c r="A91">
        <v>81</v>
      </c>
      <c r="W91" t="e">
        <f t="shared" si="23"/>
        <v>#N/A</v>
      </c>
      <c r="X91" t="e">
        <f t="shared" si="24"/>
        <v>#N/A</v>
      </c>
      <c r="Z91" t="b">
        <f t="shared" si="28"/>
        <v>0</v>
      </c>
      <c r="AA91" t="b">
        <f t="shared" si="28"/>
        <v>0</v>
      </c>
      <c r="AC91">
        <v>81</v>
      </c>
      <c r="AD91">
        <f t="shared" si="29"/>
        <v>0</v>
      </c>
      <c r="AE91">
        <f t="shared" si="30"/>
        <v>0</v>
      </c>
      <c r="AF91" s="5">
        <f t="shared" si="25"/>
        <v>10.912997725358711</v>
      </c>
      <c r="AG91" s="4">
        <f t="shared" si="26"/>
        <v>-10.912997725358711</v>
      </c>
      <c r="AH91" s="5" t="b">
        <f t="shared" si="27"/>
        <v>0</v>
      </c>
      <c r="AI91" s="6">
        <f t="shared" si="31"/>
        <v>0</v>
      </c>
      <c r="AJ91" s="6">
        <f t="shared" si="33"/>
        <v>0</v>
      </c>
      <c r="AK91">
        <f t="shared" si="34"/>
        <v>0</v>
      </c>
      <c r="AM91">
        <f t="shared" si="22"/>
        <v>0</v>
      </c>
      <c r="AN91">
        <f t="shared" si="35"/>
        <v>0</v>
      </c>
      <c r="AO91" s="6" t="e">
        <f t="shared" si="32"/>
        <v>#N/A</v>
      </c>
      <c r="AP91" s="6">
        <f t="shared" si="36"/>
        <v>0</v>
      </c>
    </row>
    <row r="92" spans="1:42" x14ac:dyDescent="0.25">
      <c r="A92">
        <v>82</v>
      </c>
      <c r="W92" t="e">
        <f t="shared" si="23"/>
        <v>#N/A</v>
      </c>
      <c r="X92" t="e">
        <f t="shared" si="24"/>
        <v>#N/A</v>
      </c>
      <c r="Z92" t="b">
        <f t="shared" si="28"/>
        <v>0</v>
      </c>
      <c r="AA92" t="b">
        <f t="shared" si="28"/>
        <v>0</v>
      </c>
      <c r="AC92">
        <v>82</v>
      </c>
      <c r="AD92">
        <f t="shared" si="29"/>
        <v>0</v>
      </c>
      <c r="AE92">
        <f t="shared" si="30"/>
        <v>0</v>
      </c>
      <c r="AF92" s="5">
        <f t="shared" si="25"/>
        <v>10.912997725358711</v>
      </c>
      <c r="AG92" s="4">
        <f t="shared" si="26"/>
        <v>-10.912997725358711</v>
      </c>
      <c r="AH92" s="5" t="b">
        <f t="shared" si="27"/>
        <v>0</v>
      </c>
      <c r="AI92" s="6">
        <f t="shared" si="31"/>
        <v>0</v>
      </c>
      <c r="AJ92" s="6">
        <f t="shared" si="33"/>
        <v>0</v>
      </c>
      <c r="AK92">
        <f t="shared" si="34"/>
        <v>0</v>
      </c>
      <c r="AM92">
        <f t="shared" si="22"/>
        <v>0</v>
      </c>
      <c r="AN92">
        <f t="shared" si="35"/>
        <v>0</v>
      </c>
      <c r="AO92" s="6" t="e">
        <f t="shared" si="32"/>
        <v>#N/A</v>
      </c>
      <c r="AP92" s="6">
        <f t="shared" si="36"/>
        <v>0</v>
      </c>
    </row>
    <row r="93" spans="1:42" x14ac:dyDescent="0.25">
      <c r="A93">
        <v>83</v>
      </c>
      <c r="W93" t="e">
        <f t="shared" si="23"/>
        <v>#N/A</v>
      </c>
      <c r="X93" t="e">
        <f t="shared" si="24"/>
        <v>#N/A</v>
      </c>
      <c r="Z93" t="b">
        <f t="shared" si="28"/>
        <v>0</v>
      </c>
      <c r="AA93" t="b">
        <f t="shared" si="28"/>
        <v>0</v>
      </c>
      <c r="AC93">
        <v>83</v>
      </c>
      <c r="AD93">
        <f t="shared" si="29"/>
        <v>0</v>
      </c>
      <c r="AE93">
        <f t="shared" si="30"/>
        <v>0</v>
      </c>
      <c r="AF93" s="5">
        <f t="shared" si="25"/>
        <v>10.912997725358711</v>
      </c>
      <c r="AG93" s="4">
        <f t="shared" si="26"/>
        <v>-10.912997725358711</v>
      </c>
      <c r="AH93" s="5" t="b">
        <f t="shared" si="27"/>
        <v>0</v>
      </c>
      <c r="AI93" s="6">
        <f t="shared" si="31"/>
        <v>0</v>
      </c>
      <c r="AJ93" s="6">
        <f t="shared" si="33"/>
        <v>0</v>
      </c>
      <c r="AK93">
        <f t="shared" si="34"/>
        <v>0</v>
      </c>
      <c r="AM93">
        <f t="shared" si="22"/>
        <v>0</v>
      </c>
      <c r="AN93">
        <f t="shared" si="35"/>
        <v>0</v>
      </c>
      <c r="AO93" s="6" t="e">
        <f t="shared" si="32"/>
        <v>#N/A</v>
      </c>
      <c r="AP93" s="6">
        <f t="shared" si="36"/>
        <v>0</v>
      </c>
    </row>
    <row r="94" spans="1:42" x14ac:dyDescent="0.25">
      <c r="A94">
        <v>84</v>
      </c>
      <c r="W94" t="e">
        <f t="shared" si="23"/>
        <v>#N/A</v>
      </c>
      <c r="X94" t="e">
        <f t="shared" si="24"/>
        <v>#N/A</v>
      </c>
      <c r="Z94" t="b">
        <f t="shared" si="28"/>
        <v>0</v>
      </c>
      <c r="AA94" t="b">
        <f t="shared" si="28"/>
        <v>0</v>
      </c>
      <c r="AC94">
        <v>84</v>
      </c>
      <c r="AD94">
        <f t="shared" si="29"/>
        <v>0</v>
      </c>
      <c r="AE94">
        <f t="shared" si="30"/>
        <v>0</v>
      </c>
      <c r="AF94" s="5">
        <f t="shared" si="25"/>
        <v>10.912997725358711</v>
      </c>
      <c r="AG94" s="4">
        <f t="shared" si="26"/>
        <v>-10.912997725358711</v>
      </c>
      <c r="AH94" s="5" t="b">
        <f t="shared" si="27"/>
        <v>0</v>
      </c>
      <c r="AI94" s="6">
        <f t="shared" si="31"/>
        <v>0</v>
      </c>
      <c r="AJ94" s="6">
        <f t="shared" si="33"/>
        <v>0</v>
      </c>
      <c r="AK94">
        <f t="shared" si="34"/>
        <v>0</v>
      </c>
      <c r="AM94">
        <f t="shared" si="22"/>
        <v>0</v>
      </c>
      <c r="AN94">
        <f t="shared" si="35"/>
        <v>0</v>
      </c>
      <c r="AO94" s="6" t="e">
        <f t="shared" si="32"/>
        <v>#N/A</v>
      </c>
      <c r="AP94" s="6">
        <f t="shared" si="36"/>
        <v>0</v>
      </c>
    </row>
    <row r="95" spans="1:42" x14ac:dyDescent="0.25">
      <c r="A95">
        <v>85</v>
      </c>
      <c r="W95" t="e">
        <f t="shared" si="23"/>
        <v>#N/A</v>
      </c>
      <c r="X95" t="e">
        <f t="shared" si="24"/>
        <v>#N/A</v>
      </c>
      <c r="Z95" t="b">
        <f t="shared" si="28"/>
        <v>0</v>
      </c>
      <c r="AA95" t="b">
        <f t="shared" si="28"/>
        <v>0</v>
      </c>
      <c r="AC95">
        <v>85</v>
      </c>
      <c r="AD95">
        <f t="shared" si="29"/>
        <v>0</v>
      </c>
      <c r="AE95">
        <f t="shared" si="30"/>
        <v>0</v>
      </c>
      <c r="AF95" s="5">
        <f t="shared" si="25"/>
        <v>10.912997725358711</v>
      </c>
      <c r="AG95" s="4">
        <f t="shared" si="26"/>
        <v>-10.912997725358711</v>
      </c>
      <c r="AH95" s="5" t="b">
        <f t="shared" si="27"/>
        <v>0</v>
      </c>
      <c r="AI95" s="6">
        <f t="shared" si="31"/>
        <v>0</v>
      </c>
      <c r="AJ95" s="6">
        <f t="shared" si="33"/>
        <v>0</v>
      </c>
      <c r="AK95">
        <f t="shared" si="34"/>
        <v>0</v>
      </c>
      <c r="AM95">
        <f t="shared" si="22"/>
        <v>0</v>
      </c>
      <c r="AN95">
        <f t="shared" si="35"/>
        <v>0</v>
      </c>
      <c r="AO95" s="6" t="e">
        <f t="shared" si="32"/>
        <v>#N/A</v>
      </c>
      <c r="AP95" s="6">
        <f t="shared" si="36"/>
        <v>0</v>
      </c>
    </row>
    <row r="96" spans="1:42" x14ac:dyDescent="0.25">
      <c r="A96">
        <v>86</v>
      </c>
      <c r="W96" t="e">
        <f t="shared" si="23"/>
        <v>#N/A</v>
      </c>
      <c r="X96" t="e">
        <f t="shared" si="24"/>
        <v>#N/A</v>
      </c>
      <c r="Z96" t="b">
        <f t="shared" si="28"/>
        <v>0</v>
      </c>
      <c r="AA96" t="b">
        <f t="shared" si="28"/>
        <v>0</v>
      </c>
      <c r="AC96">
        <v>86</v>
      </c>
      <c r="AD96">
        <f t="shared" si="29"/>
        <v>0</v>
      </c>
      <c r="AE96">
        <f t="shared" si="30"/>
        <v>0</v>
      </c>
      <c r="AF96" s="5">
        <f t="shared" si="25"/>
        <v>10.912997725358711</v>
      </c>
      <c r="AG96" s="4">
        <f t="shared" si="26"/>
        <v>-10.912997725358711</v>
      </c>
      <c r="AH96" s="5" t="b">
        <f t="shared" si="27"/>
        <v>0</v>
      </c>
      <c r="AI96" s="6">
        <f t="shared" si="31"/>
        <v>0</v>
      </c>
      <c r="AJ96" s="6">
        <f t="shared" si="33"/>
        <v>0</v>
      </c>
      <c r="AK96">
        <f t="shared" si="34"/>
        <v>0</v>
      </c>
      <c r="AM96">
        <f t="shared" si="22"/>
        <v>0</v>
      </c>
      <c r="AN96">
        <f t="shared" si="35"/>
        <v>0</v>
      </c>
      <c r="AO96" s="6" t="e">
        <f t="shared" si="32"/>
        <v>#N/A</v>
      </c>
      <c r="AP96" s="6">
        <f t="shared" si="36"/>
        <v>0</v>
      </c>
    </row>
    <row r="97" spans="1:42" x14ac:dyDescent="0.25">
      <c r="A97">
        <v>87</v>
      </c>
      <c r="W97" t="e">
        <f t="shared" si="23"/>
        <v>#N/A</v>
      </c>
      <c r="X97" t="e">
        <f t="shared" si="24"/>
        <v>#N/A</v>
      </c>
      <c r="Z97" t="b">
        <f t="shared" si="28"/>
        <v>0</v>
      </c>
      <c r="AA97" t="b">
        <f t="shared" si="28"/>
        <v>0</v>
      </c>
      <c r="AC97">
        <v>87</v>
      </c>
      <c r="AD97">
        <f t="shared" si="29"/>
        <v>0</v>
      </c>
      <c r="AE97">
        <f t="shared" si="30"/>
        <v>0</v>
      </c>
      <c r="AF97" s="5">
        <f t="shared" si="25"/>
        <v>10.912997725358711</v>
      </c>
      <c r="AG97" s="4">
        <f t="shared" si="26"/>
        <v>-10.912997725358711</v>
      </c>
      <c r="AH97" s="5" t="b">
        <f t="shared" si="27"/>
        <v>0</v>
      </c>
      <c r="AI97" s="6">
        <f t="shared" si="31"/>
        <v>0</v>
      </c>
      <c r="AJ97" s="6">
        <f t="shared" si="33"/>
        <v>0</v>
      </c>
      <c r="AK97">
        <f t="shared" si="34"/>
        <v>0</v>
      </c>
      <c r="AM97">
        <f t="shared" si="22"/>
        <v>0</v>
      </c>
      <c r="AN97">
        <f t="shared" si="35"/>
        <v>0</v>
      </c>
      <c r="AO97" s="6" t="e">
        <f t="shared" si="32"/>
        <v>#N/A</v>
      </c>
      <c r="AP97" s="6">
        <f t="shared" si="36"/>
        <v>0</v>
      </c>
    </row>
    <row r="98" spans="1:42" x14ac:dyDescent="0.25">
      <c r="A98">
        <v>88</v>
      </c>
      <c r="W98" t="e">
        <f t="shared" si="23"/>
        <v>#N/A</v>
      </c>
      <c r="X98" t="e">
        <f t="shared" si="24"/>
        <v>#N/A</v>
      </c>
      <c r="Z98" t="b">
        <f t="shared" si="28"/>
        <v>0</v>
      </c>
      <c r="AA98" t="b">
        <f t="shared" si="28"/>
        <v>0</v>
      </c>
      <c r="AC98">
        <v>88</v>
      </c>
      <c r="AD98">
        <f t="shared" si="29"/>
        <v>0</v>
      </c>
      <c r="AE98">
        <f t="shared" si="30"/>
        <v>0</v>
      </c>
      <c r="AF98" s="5">
        <f t="shared" si="25"/>
        <v>10.912997725358711</v>
      </c>
      <c r="AG98" s="4">
        <f t="shared" si="26"/>
        <v>-10.912997725358711</v>
      </c>
      <c r="AH98" s="5" t="b">
        <f t="shared" si="27"/>
        <v>0</v>
      </c>
      <c r="AI98" s="6">
        <f t="shared" si="31"/>
        <v>0</v>
      </c>
      <c r="AJ98" s="6">
        <f t="shared" si="33"/>
        <v>0</v>
      </c>
      <c r="AK98">
        <f t="shared" si="34"/>
        <v>0</v>
      </c>
      <c r="AM98">
        <f t="shared" si="22"/>
        <v>0</v>
      </c>
      <c r="AN98">
        <f t="shared" si="35"/>
        <v>0</v>
      </c>
      <c r="AO98" s="6" t="e">
        <f t="shared" si="32"/>
        <v>#N/A</v>
      </c>
      <c r="AP98" s="6">
        <f t="shared" si="36"/>
        <v>0</v>
      </c>
    </row>
    <row r="99" spans="1:42" x14ac:dyDescent="0.25">
      <c r="A99">
        <v>89</v>
      </c>
      <c r="W99" t="e">
        <f t="shared" si="23"/>
        <v>#N/A</v>
      </c>
      <c r="X99" t="e">
        <f t="shared" si="24"/>
        <v>#N/A</v>
      </c>
      <c r="Z99" t="b">
        <f t="shared" si="28"/>
        <v>0</v>
      </c>
      <c r="AA99" t="b">
        <f t="shared" si="28"/>
        <v>0</v>
      </c>
      <c r="AC99">
        <v>89</v>
      </c>
      <c r="AD99">
        <f t="shared" si="29"/>
        <v>0</v>
      </c>
      <c r="AE99">
        <f t="shared" si="30"/>
        <v>0</v>
      </c>
      <c r="AF99" s="5">
        <f t="shared" si="25"/>
        <v>10.912997725358711</v>
      </c>
      <c r="AG99" s="4">
        <f t="shared" si="26"/>
        <v>-10.912997725358711</v>
      </c>
      <c r="AH99" s="5" t="b">
        <f t="shared" si="27"/>
        <v>0</v>
      </c>
      <c r="AI99" s="6">
        <f t="shared" si="31"/>
        <v>0</v>
      </c>
      <c r="AJ99" s="6">
        <f t="shared" si="33"/>
        <v>0</v>
      </c>
      <c r="AK99">
        <f t="shared" si="34"/>
        <v>0</v>
      </c>
      <c r="AM99">
        <f t="shared" si="22"/>
        <v>0</v>
      </c>
      <c r="AN99">
        <f t="shared" si="35"/>
        <v>0</v>
      </c>
      <c r="AO99" s="6" t="e">
        <f t="shared" si="32"/>
        <v>#N/A</v>
      </c>
      <c r="AP99" s="6">
        <f t="shared" si="36"/>
        <v>0</v>
      </c>
    </row>
    <row r="100" spans="1:42" x14ac:dyDescent="0.25">
      <c r="A100">
        <v>90</v>
      </c>
      <c r="W100" t="e">
        <f t="shared" si="23"/>
        <v>#N/A</v>
      </c>
      <c r="X100" t="e">
        <f t="shared" si="24"/>
        <v>#N/A</v>
      </c>
      <c r="Z100" t="b">
        <f t="shared" si="28"/>
        <v>0</v>
      </c>
      <c r="AA100" t="b">
        <f t="shared" si="28"/>
        <v>0</v>
      </c>
      <c r="AC100">
        <v>90</v>
      </c>
      <c r="AD100">
        <f t="shared" si="29"/>
        <v>0</v>
      </c>
      <c r="AE100">
        <f t="shared" si="30"/>
        <v>0</v>
      </c>
      <c r="AF100" s="5">
        <f t="shared" si="25"/>
        <v>10.912997725358711</v>
      </c>
      <c r="AG100" s="4">
        <f t="shared" si="26"/>
        <v>-10.912997725358711</v>
      </c>
      <c r="AH100" s="5" t="b">
        <f t="shared" si="27"/>
        <v>0</v>
      </c>
      <c r="AI100" s="6">
        <f t="shared" si="31"/>
        <v>0</v>
      </c>
      <c r="AJ100" s="6">
        <f t="shared" si="33"/>
        <v>0</v>
      </c>
      <c r="AK100">
        <f t="shared" si="34"/>
        <v>0</v>
      </c>
      <c r="AM100">
        <f t="shared" si="22"/>
        <v>0</v>
      </c>
      <c r="AN100">
        <f t="shared" si="35"/>
        <v>0</v>
      </c>
      <c r="AO100" s="6" t="e">
        <f t="shared" si="32"/>
        <v>#N/A</v>
      </c>
      <c r="AP100" s="6">
        <f t="shared" si="36"/>
        <v>0</v>
      </c>
    </row>
    <row r="101" spans="1:42" x14ac:dyDescent="0.25">
      <c r="A101">
        <v>91</v>
      </c>
      <c r="W101" t="e">
        <f t="shared" si="23"/>
        <v>#N/A</v>
      </c>
      <c r="X101" t="e">
        <f t="shared" si="24"/>
        <v>#N/A</v>
      </c>
      <c r="Z101" t="b">
        <f t="shared" si="28"/>
        <v>0</v>
      </c>
      <c r="AA101" t="b">
        <f t="shared" si="28"/>
        <v>0</v>
      </c>
      <c r="AC101">
        <v>91</v>
      </c>
      <c r="AD101">
        <f t="shared" si="29"/>
        <v>0</v>
      </c>
      <c r="AE101">
        <f t="shared" si="30"/>
        <v>0</v>
      </c>
      <c r="AF101" s="5">
        <f t="shared" si="25"/>
        <v>10.912997725358711</v>
      </c>
      <c r="AG101" s="4">
        <f t="shared" si="26"/>
        <v>-10.912997725358711</v>
      </c>
      <c r="AH101" s="5" t="b">
        <f t="shared" si="27"/>
        <v>0</v>
      </c>
      <c r="AI101" s="6">
        <f t="shared" si="31"/>
        <v>0</v>
      </c>
      <c r="AJ101" s="6">
        <f t="shared" si="33"/>
        <v>0</v>
      </c>
      <c r="AK101">
        <f t="shared" si="34"/>
        <v>0</v>
      </c>
      <c r="AM101">
        <f t="shared" si="22"/>
        <v>0</v>
      </c>
      <c r="AN101">
        <f t="shared" si="35"/>
        <v>0</v>
      </c>
      <c r="AO101" s="6" t="e">
        <f t="shared" si="32"/>
        <v>#N/A</v>
      </c>
      <c r="AP101" s="6">
        <f t="shared" si="36"/>
        <v>0</v>
      </c>
    </row>
    <row r="102" spans="1:42" x14ac:dyDescent="0.25">
      <c r="A102">
        <v>92</v>
      </c>
      <c r="W102" t="e">
        <f t="shared" si="23"/>
        <v>#N/A</v>
      </c>
      <c r="X102" t="e">
        <f t="shared" si="24"/>
        <v>#N/A</v>
      </c>
      <c r="Z102" t="b">
        <f t="shared" si="28"/>
        <v>0</v>
      </c>
      <c r="AA102" t="b">
        <f t="shared" si="28"/>
        <v>0</v>
      </c>
      <c r="AC102">
        <v>92</v>
      </c>
      <c r="AD102">
        <f t="shared" si="29"/>
        <v>0</v>
      </c>
      <c r="AE102">
        <f t="shared" si="30"/>
        <v>0</v>
      </c>
      <c r="AF102" s="5">
        <f t="shared" si="25"/>
        <v>10.912997725358711</v>
      </c>
      <c r="AG102" s="4">
        <f t="shared" si="26"/>
        <v>-10.912997725358711</v>
      </c>
      <c r="AH102" s="5" t="b">
        <f t="shared" si="27"/>
        <v>0</v>
      </c>
      <c r="AI102" s="6">
        <f t="shared" si="31"/>
        <v>0</v>
      </c>
      <c r="AJ102" s="6">
        <f t="shared" si="33"/>
        <v>0</v>
      </c>
      <c r="AK102">
        <f t="shared" si="34"/>
        <v>0</v>
      </c>
      <c r="AM102">
        <f t="shared" si="22"/>
        <v>0</v>
      </c>
      <c r="AN102">
        <f t="shared" si="35"/>
        <v>0</v>
      </c>
      <c r="AO102" s="6" t="e">
        <f t="shared" si="32"/>
        <v>#N/A</v>
      </c>
      <c r="AP102" s="6">
        <f t="shared" si="36"/>
        <v>0</v>
      </c>
    </row>
    <row r="103" spans="1:42" x14ac:dyDescent="0.25">
      <c r="A103">
        <v>93</v>
      </c>
      <c r="W103" t="e">
        <f t="shared" si="23"/>
        <v>#N/A</v>
      </c>
      <c r="X103" t="e">
        <f t="shared" si="24"/>
        <v>#N/A</v>
      </c>
      <c r="Z103" t="b">
        <f t="shared" si="28"/>
        <v>0</v>
      </c>
      <c r="AA103" t="b">
        <f t="shared" si="28"/>
        <v>0</v>
      </c>
      <c r="AC103">
        <v>93</v>
      </c>
      <c r="AD103">
        <f t="shared" si="29"/>
        <v>0</v>
      </c>
      <c r="AE103">
        <f t="shared" si="30"/>
        <v>0</v>
      </c>
      <c r="AF103" s="5">
        <f t="shared" si="25"/>
        <v>10.912997725358711</v>
      </c>
      <c r="AG103" s="4">
        <f t="shared" si="26"/>
        <v>-10.912997725358711</v>
      </c>
      <c r="AH103" s="5" t="b">
        <f t="shared" si="27"/>
        <v>0</v>
      </c>
      <c r="AI103" s="6">
        <f t="shared" si="31"/>
        <v>0</v>
      </c>
      <c r="AJ103" s="6">
        <f t="shared" si="33"/>
        <v>0</v>
      </c>
      <c r="AK103">
        <f t="shared" si="34"/>
        <v>0</v>
      </c>
      <c r="AM103">
        <f t="shared" si="22"/>
        <v>0</v>
      </c>
      <c r="AN103">
        <f t="shared" si="35"/>
        <v>0</v>
      </c>
      <c r="AO103" s="6" t="e">
        <f t="shared" si="32"/>
        <v>#N/A</v>
      </c>
      <c r="AP103" s="6">
        <f t="shared" si="36"/>
        <v>0</v>
      </c>
    </row>
    <row r="104" spans="1:42" x14ac:dyDescent="0.25">
      <c r="A104">
        <v>94</v>
      </c>
      <c r="W104" t="e">
        <f t="shared" si="23"/>
        <v>#N/A</v>
      </c>
      <c r="X104" t="e">
        <f t="shared" si="24"/>
        <v>#N/A</v>
      </c>
      <c r="Z104" t="b">
        <f t="shared" si="28"/>
        <v>0</v>
      </c>
      <c r="AA104" t="b">
        <f t="shared" si="28"/>
        <v>0</v>
      </c>
      <c r="AC104">
        <v>94</v>
      </c>
      <c r="AD104">
        <f t="shared" si="29"/>
        <v>0</v>
      </c>
      <c r="AE104">
        <f t="shared" si="30"/>
        <v>0</v>
      </c>
      <c r="AF104" s="5">
        <f t="shared" si="25"/>
        <v>10.912997725358711</v>
      </c>
      <c r="AG104" s="4">
        <f t="shared" si="26"/>
        <v>-10.912997725358711</v>
      </c>
      <c r="AH104" s="5" t="b">
        <f t="shared" si="27"/>
        <v>0</v>
      </c>
      <c r="AI104" s="6">
        <f t="shared" si="31"/>
        <v>0</v>
      </c>
      <c r="AJ104" s="6">
        <f t="shared" si="33"/>
        <v>0</v>
      </c>
      <c r="AK104">
        <f t="shared" si="34"/>
        <v>0</v>
      </c>
      <c r="AM104">
        <f t="shared" si="22"/>
        <v>0</v>
      </c>
      <c r="AN104">
        <f t="shared" si="35"/>
        <v>0</v>
      </c>
      <c r="AO104" s="6" t="e">
        <f t="shared" si="32"/>
        <v>#N/A</v>
      </c>
      <c r="AP104" s="6">
        <f t="shared" si="36"/>
        <v>0</v>
      </c>
    </row>
    <row r="105" spans="1:42" x14ac:dyDescent="0.25">
      <c r="A105">
        <v>95</v>
      </c>
      <c r="W105" t="e">
        <f t="shared" si="23"/>
        <v>#N/A</v>
      </c>
      <c r="X105" t="e">
        <f t="shared" si="24"/>
        <v>#N/A</v>
      </c>
      <c r="Z105" t="b">
        <f t="shared" si="28"/>
        <v>0</v>
      </c>
      <c r="AA105" t="b">
        <f t="shared" si="28"/>
        <v>0</v>
      </c>
      <c r="AC105">
        <v>95</v>
      </c>
      <c r="AD105">
        <f t="shared" si="29"/>
        <v>0</v>
      </c>
      <c r="AE105">
        <f t="shared" si="30"/>
        <v>0</v>
      </c>
      <c r="AF105" s="5">
        <f t="shared" si="25"/>
        <v>10.912997725358711</v>
      </c>
      <c r="AG105" s="4">
        <f t="shared" si="26"/>
        <v>-10.912997725358711</v>
      </c>
      <c r="AH105" s="5" t="b">
        <f t="shared" si="27"/>
        <v>0</v>
      </c>
      <c r="AI105" s="6">
        <f t="shared" si="31"/>
        <v>0</v>
      </c>
      <c r="AJ105" s="6">
        <f t="shared" si="33"/>
        <v>0</v>
      </c>
      <c r="AK105">
        <f t="shared" si="34"/>
        <v>0</v>
      </c>
      <c r="AM105">
        <f t="shared" si="22"/>
        <v>0</v>
      </c>
      <c r="AN105">
        <f t="shared" si="35"/>
        <v>0</v>
      </c>
      <c r="AO105" s="6" t="e">
        <f t="shared" si="32"/>
        <v>#N/A</v>
      </c>
      <c r="AP105" s="6">
        <f t="shared" si="36"/>
        <v>0</v>
      </c>
    </row>
    <row r="106" spans="1:42" x14ac:dyDescent="0.25">
      <c r="A106">
        <v>96</v>
      </c>
      <c r="W106" t="e">
        <f t="shared" si="23"/>
        <v>#N/A</v>
      </c>
      <c r="X106" t="e">
        <f t="shared" si="24"/>
        <v>#N/A</v>
      </c>
      <c r="Z106" t="b">
        <f t="shared" si="28"/>
        <v>0</v>
      </c>
      <c r="AA106" t="b">
        <f t="shared" si="28"/>
        <v>0</v>
      </c>
      <c r="AC106">
        <v>96</v>
      </c>
      <c r="AD106">
        <f t="shared" si="29"/>
        <v>0</v>
      </c>
      <c r="AE106">
        <f t="shared" si="30"/>
        <v>0</v>
      </c>
      <c r="AF106" s="5">
        <f t="shared" si="25"/>
        <v>10.912997725358711</v>
      </c>
      <c r="AG106" s="4">
        <f t="shared" si="26"/>
        <v>-10.912997725358711</v>
      </c>
      <c r="AH106" s="5" t="b">
        <f t="shared" si="27"/>
        <v>0</v>
      </c>
      <c r="AI106" s="6">
        <f t="shared" si="31"/>
        <v>0</v>
      </c>
      <c r="AJ106" s="6">
        <f t="shared" si="33"/>
        <v>0</v>
      </c>
      <c r="AK106">
        <f t="shared" si="34"/>
        <v>0</v>
      </c>
      <c r="AM106">
        <f t="shared" si="22"/>
        <v>0</v>
      </c>
      <c r="AN106">
        <f t="shared" si="35"/>
        <v>0</v>
      </c>
      <c r="AO106" s="6" t="e">
        <f t="shared" si="32"/>
        <v>#N/A</v>
      </c>
      <c r="AP106" s="6">
        <f t="shared" si="36"/>
        <v>0</v>
      </c>
    </row>
    <row r="107" spans="1:42" x14ac:dyDescent="0.25">
      <c r="A107">
        <v>97</v>
      </c>
      <c r="W107" t="e">
        <f t="shared" si="23"/>
        <v>#N/A</v>
      </c>
      <c r="X107" t="e">
        <f t="shared" si="24"/>
        <v>#N/A</v>
      </c>
      <c r="Z107" t="b">
        <f t="shared" si="28"/>
        <v>0</v>
      </c>
      <c r="AA107" t="b">
        <f t="shared" si="28"/>
        <v>0</v>
      </c>
      <c r="AC107">
        <v>97</v>
      </c>
      <c r="AD107">
        <f t="shared" si="29"/>
        <v>0</v>
      </c>
      <c r="AE107">
        <f t="shared" si="30"/>
        <v>0</v>
      </c>
      <c r="AF107" s="5">
        <f t="shared" ref="AF107:AF138" si="37">B107*AG$6+AG$7</f>
        <v>10.912997725358711</v>
      </c>
      <c r="AG107" s="4">
        <f t="shared" ref="AG107:AG138" si="38">C107-AF107</f>
        <v>-10.912997725358711</v>
      </c>
      <c r="AH107" s="5" t="b">
        <f t="shared" ref="AH107:AH138" si="39">IF(Z107=FALSE,FALSE,AG107)</f>
        <v>0</v>
      </c>
      <c r="AI107" s="6">
        <f t="shared" si="31"/>
        <v>0</v>
      </c>
      <c r="AJ107" s="6">
        <f t="shared" si="33"/>
        <v>0</v>
      </c>
      <c r="AK107">
        <f t="shared" si="34"/>
        <v>0</v>
      </c>
      <c r="AM107">
        <f t="shared" si="22"/>
        <v>0</v>
      </c>
      <c r="AN107">
        <f t="shared" si="35"/>
        <v>0</v>
      </c>
      <c r="AO107" s="6" t="e">
        <f t="shared" si="32"/>
        <v>#N/A</v>
      </c>
      <c r="AP107" s="6">
        <f t="shared" si="36"/>
        <v>0</v>
      </c>
    </row>
    <row r="108" spans="1:42" x14ac:dyDescent="0.25">
      <c r="A108">
        <v>98</v>
      </c>
      <c r="W108" t="e">
        <f t="shared" si="23"/>
        <v>#N/A</v>
      </c>
      <c r="X108" t="e">
        <f t="shared" si="24"/>
        <v>#N/A</v>
      </c>
      <c r="Z108" t="b">
        <f t="shared" si="28"/>
        <v>0</v>
      </c>
      <c r="AA108" t="b">
        <f t="shared" si="28"/>
        <v>0</v>
      </c>
      <c r="AC108">
        <v>98</v>
      </c>
      <c r="AD108">
        <f t="shared" si="29"/>
        <v>0</v>
      </c>
      <c r="AE108">
        <f t="shared" si="30"/>
        <v>0</v>
      </c>
      <c r="AF108" s="5">
        <f t="shared" si="37"/>
        <v>10.912997725358711</v>
      </c>
      <c r="AG108" s="4">
        <f t="shared" si="38"/>
        <v>-10.912997725358711</v>
      </c>
      <c r="AH108" s="5" t="b">
        <f t="shared" si="39"/>
        <v>0</v>
      </c>
      <c r="AI108" s="6">
        <f t="shared" si="31"/>
        <v>0</v>
      </c>
      <c r="AJ108" s="6">
        <f t="shared" si="33"/>
        <v>0</v>
      </c>
      <c r="AK108">
        <f t="shared" si="34"/>
        <v>0</v>
      </c>
      <c r="AM108">
        <f t="shared" si="22"/>
        <v>0</v>
      </c>
      <c r="AN108">
        <f t="shared" si="35"/>
        <v>0</v>
      </c>
      <c r="AO108" s="6" t="e">
        <f t="shared" ref="AO108:AO139" si="40">IF(W108&gt;0,AN108,FALSE)</f>
        <v>#N/A</v>
      </c>
      <c r="AP108" s="6">
        <f t="shared" si="36"/>
        <v>0</v>
      </c>
    </row>
    <row r="109" spans="1:42" x14ac:dyDescent="0.25">
      <c r="A109">
        <v>99</v>
      </c>
      <c r="W109" t="e">
        <f t="shared" si="23"/>
        <v>#N/A</v>
      </c>
      <c r="X109" t="e">
        <f t="shared" si="24"/>
        <v>#N/A</v>
      </c>
      <c r="Z109" t="b">
        <f t="shared" si="28"/>
        <v>0</v>
      </c>
      <c r="AA109" t="b">
        <f t="shared" si="28"/>
        <v>0</v>
      </c>
      <c r="AC109">
        <v>99</v>
      </c>
      <c r="AD109">
        <f t="shared" si="29"/>
        <v>0</v>
      </c>
      <c r="AE109">
        <f t="shared" si="30"/>
        <v>0</v>
      </c>
      <c r="AF109" s="5">
        <f t="shared" si="37"/>
        <v>10.912997725358711</v>
      </c>
      <c r="AG109" s="4">
        <f t="shared" si="38"/>
        <v>-10.912997725358711</v>
      </c>
      <c r="AH109" s="5" t="b">
        <f t="shared" si="39"/>
        <v>0</v>
      </c>
      <c r="AI109" s="6">
        <f t="shared" si="31"/>
        <v>0</v>
      </c>
      <c r="AJ109" s="6">
        <f t="shared" si="33"/>
        <v>0</v>
      </c>
      <c r="AK109">
        <f t="shared" si="34"/>
        <v>0</v>
      </c>
      <c r="AM109">
        <f t="shared" si="22"/>
        <v>0</v>
      </c>
      <c r="AN109">
        <f t="shared" si="35"/>
        <v>0</v>
      </c>
      <c r="AO109" s="6" t="e">
        <f t="shared" si="40"/>
        <v>#N/A</v>
      </c>
      <c r="AP109" s="6">
        <f t="shared" si="36"/>
        <v>0</v>
      </c>
    </row>
    <row r="110" spans="1:42" x14ac:dyDescent="0.25">
      <c r="A110">
        <v>100</v>
      </c>
      <c r="W110" t="e">
        <f t="shared" si="23"/>
        <v>#N/A</v>
      </c>
      <c r="X110" t="e">
        <f t="shared" si="24"/>
        <v>#N/A</v>
      </c>
      <c r="Z110" t="b">
        <f t="shared" si="28"/>
        <v>0</v>
      </c>
      <c r="AA110" t="b">
        <f t="shared" si="28"/>
        <v>0</v>
      </c>
      <c r="AC110">
        <v>100</v>
      </c>
      <c r="AD110">
        <f t="shared" si="29"/>
        <v>0</v>
      </c>
      <c r="AE110">
        <f t="shared" si="30"/>
        <v>0</v>
      </c>
      <c r="AF110" s="5">
        <f t="shared" si="37"/>
        <v>10.912997725358711</v>
      </c>
      <c r="AG110" s="4">
        <f t="shared" si="38"/>
        <v>-10.912997725358711</v>
      </c>
      <c r="AH110" s="5" t="b">
        <f t="shared" si="39"/>
        <v>0</v>
      </c>
      <c r="AI110" s="6">
        <f t="shared" si="31"/>
        <v>0</v>
      </c>
      <c r="AJ110" s="6">
        <f t="shared" si="33"/>
        <v>0</v>
      </c>
      <c r="AK110">
        <f t="shared" si="34"/>
        <v>0</v>
      </c>
      <c r="AM110">
        <f t="shared" si="22"/>
        <v>0</v>
      </c>
      <c r="AN110">
        <f t="shared" si="35"/>
        <v>0</v>
      </c>
      <c r="AO110" s="6" t="e">
        <f t="shared" si="40"/>
        <v>#N/A</v>
      </c>
      <c r="AP110" s="6">
        <f t="shared" si="36"/>
        <v>0</v>
      </c>
    </row>
  </sheetData>
  <mergeCells count="5">
    <mergeCell ref="I19:L20"/>
    <mergeCell ref="AM5:AP6"/>
    <mergeCell ref="I22:L23"/>
    <mergeCell ref="I25:L26"/>
    <mergeCell ref="B3:D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0"/>
  <sheetViews>
    <sheetView tabSelected="1" topLeftCell="A4" workbookViewId="0">
      <selection activeCell="C36" sqref="C36"/>
    </sheetView>
  </sheetViews>
  <sheetFormatPr defaultRowHeight="15" x14ac:dyDescent="0.25"/>
  <cols>
    <col min="2" max="3" width="12.42578125" customWidth="1"/>
    <col min="6" max="6" width="12.85546875" customWidth="1"/>
    <col min="7" max="7" width="12" bestFit="1" customWidth="1"/>
    <col min="10" max="10" width="10.85546875" customWidth="1"/>
    <col min="15" max="15" width="10.140625" customWidth="1"/>
    <col min="22" max="22" width="12" bestFit="1" customWidth="1"/>
    <col min="29" max="29" width="10.28515625" customWidth="1"/>
  </cols>
  <sheetData>
    <row r="1" spans="1:37" x14ac:dyDescent="0.25">
      <c r="Q1" t="s">
        <v>36</v>
      </c>
      <c r="R1" s="6">
        <f>G14</f>
        <v>9</v>
      </c>
    </row>
    <row r="2" spans="1:37" x14ac:dyDescent="0.25">
      <c r="Q2" t="s">
        <v>33</v>
      </c>
      <c r="R2" s="5">
        <f>G13</f>
        <v>0.75161301367504185</v>
      </c>
      <c r="U2" t="s">
        <v>42</v>
      </c>
      <c r="V2">
        <f>G35</f>
        <v>11</v>
      </c>
      <c r="AF2" s="6"/>
      <c r="AG2" s="6"/>
    </row>
    <row r="3" spans="1:37" x14ac:dyDescent="0.25">
      <c r="B3" s="26" t="s">
        <v>73</v>
      </c>
      <c r="C3" s="26"/>
      <c r="D3" s="26"/>
      <c r="E3" s="26"/>
      <c r="F3" s="26"/>
      <c r="G3" s="26"/>
      <c r="Q3" t="s">
        <v>34</v>
      </c>
      <c r="R3" s="5">
        <f>R2^2</f>
        <v>0.56492212232567862</v>
      </c>
      <c r="U3" t="s">
        <v>43</v>
      </c>
      <c r="V3">
        <f>V2-2</f>
        <v>9</v>
      </c>
      <c r="AJ3" s="5"/>
      <c r="AK3" s="5"/>
    </row>
    <row r="4" spans="1:37" x14ac:dyDescent="0.25">
      <c r="B4" s="26"/>
      <c r="C4" s="26"/>
      <c r="D4" s="26"/>
      <c r="E4" s="26"/>
      <c r="F4" s="26"/>
      <c r="G4" s="26"/>
      <c r="R4" s="6"/>
      <c r="U4" t="s">
        <v>35</v>
      </c>
      <c r="V4" s="5">
        <f>W7*(V3/(1-W7^2))^0.5</f>
        <v>7.0560584574142231</v>
      </c>
      <c r="AJ4" s="4"/>
      <c r="AK4" s="5"/>
    </row>
    <row r="5" spans="1:37" x14ac:dyDescent="0.25">
      <c r="B5" s="26"/>
      <c r="C5" s="26"/>
      <c r="D5" s="26"/>
      <c r="E5" s="26"/>
      <c r="F5" s="26"/>
      <c r="G5" s="26"/>
      <c r="Q5" t="s">
        <v>35</v>
      </c>
      <c r="R5" s="5">
        <f>(R2*(R1^0.5))/((1-R3)^0.5)</f>
        <v>3.4184721418099686</v>
      </c>
      <c r="U5" t="s">
        <v>44</v>
      </c>
      <c r="V5" s="7">
        <f>_xlfn.T.DIST.2T(V4,V3)</f>
        <v>5.9462681381354498E-5</v>
      </c>
      <c r="W5" t="str">
        <f>IF(V5&gt;0.001,V5,"p&lt;0.001")</f>
        <v>p&lt;0.001</v>
      </c>
      <c r="AJ5" s="5"/>
      <c r="AK5" s="5"/>
    </row>
    <row r="6" spans="1:37" x14ac:dyDescent="0.25">
      <c r="B6" s="26"/>
      <c r="C6" s="26"/>
      <c r="D6" s="26"/>
      <c r="E6" s="26"/>
      <c r="F6" s="26"/>
      <c r="G6" s="26"/>
      <c r="Q6" t="s">
        <v>37</v>
      </c>
      <c r="R6" s="4">
        <f>_xlfn.T.DIST.2T(R5,R1)</f>
        <v>7.6463940020218731E-3</v>
      </c>
      <c r="S6">
        <f>IF(R6&gt;0.001,R6,"p&lt;0.001")</f>
        <v>7.6463940020218731E-3</v>
      </c>
      <c r="U6" t="s">
        <v>45</v>
      </c>
      <c r="V6" s="7">
        <f>V5/2</f>
        <v>2.9731340690677249E-5</v>
      </c>
      <c r="W6" t="str">
        <f>IF(V6&gt;0.001,V6,"p&lt;0.001")</f>
        <v>p&lt;0.001</v>
      </c>
      <c r="AC6" s="5"/>
      <c r="AJ6" s="5"/>
      <c r="AK6" s="5"/>
    </row>
    <row r="7" spans="1:37" x14ac:dyDescent="0.25">
      <c r="B7" s="26"/>
      <c r="C7" s="26"/>
      <c r="D7" s="26"/>
      <c r="E7" s="26"/>
      <c r="F7" s="26"/>
      <c r="G7" s="26"/>
      <c r="Q7" t="s">
        <v>38</v>
      </c>
      <c r="R7" s="4">
        <f>R6/2</f>
        <v>3.8231970010109365E-3</v>
      </c>
      <c r="S7">
        <f>IF(R7&gt;0.001,R7,"p&lt;0.001")</f>
        <v>3.8231970010109365E-3</v>
      </c>
      <c r="V7" t="s">
        <v>4</v>
      </c>
      <c r="W7" s="4">
        <f>CORREL(V11:V110,W11:W110)</f>
        <v>0.92027573610797442</v>
      </c>
      <c r="X7">
        <v>0.62</v>
      </c>
      <c r="AC7" s="5"/>
      <c r="AF7" s="6"/>
    </row>
    <row r="8" spans="1:37" x14ac:dyDescent="0.25">
      <c r="AF8" s="6"/>
    </row>
    <row r="9" spans="1:37" x14ac:dyDescent="0.25">
      <c r="B9" t="s">
        <v>5</v>
      </c>
      <c r="C9" t="s">
        <v>6</v>
      </c>
      <c r="S9" t="s">
        <v>2</v>
      </c>
      <c r="V9" t="s">
        <v>3</v>
      </c>
      <c r="AF9" s="6"/>
      <c r="AJ9" s="4"/>
      <c r="AK9" s="4"/>
    </row>
    <row r="10" spans="1:37" x14ac:dyDescent="0.25">
      <c r="B10" s="2" t="s">
        <v>7</v>
      </c>
      <c r="C10" s="2" t="s">
        <v>8</v>
      </c>
      <c r="F10" t="s">
        <v>32</v>
      </c>
      <c r="G10" t="str">
        <f>IF(G35=H35,"OK","EROR: samples not same size")</f>
        <v>OK</v>
      </c>
      <c r="S10" t="s">
        <v>0</v>
      </c>
      <c r="T10" t="s">
        <v>1</v>
      </c>
    </row>
    <row r="11" spans="1:37" x14ac:dyDescent="0.25">
      <c r="A11">
        <v>1</v>
      </c>
      <c r="B11">
        <v>2</v>
      </c>
      <c r="C11">
        <v>1</v>
      </c>
      <c r="P11" s="6"/>
      <c r="Q11" s="6"/>
      <c r="R11" s="6"/>
      <c r="S11">
        <f>_xlfn.RANK.AVG(B11,B$11:B$110,0)</f>
        <v>11</v>
      </c>
      <c r="T11">
        <f>_xlfn.RANK.AVG(C11,C$11:C$110,0)</f>
        <v>11</v>
      </c>
      <c r="V11">
        <f>_xlfn.IFNA(S11,FALSE)</f>
        <v>11</v>
      </c>
      <c r="W11">
        <f>_xlfn.IFNA(T11,FALSE)</f>
        <v>11</v>
      </c>
      <c r="AB11" s="5"/>
      <c r="AC11" s="4"/>
      <c r="AD11" s="5"/>
      <c r="AE11" s="6"/>
      <c r="AF11" s="6"/>
    </row>
    <row r="12" spans="1:37" x14ac:dyDescent="0.25">
      <c r="A12">
        <v>2</v>
      </c>
      <c r="B12">
        <v>5</v>
      </c>
      <c r="C12">
        <v>3</v>
      </c>
      <c r="F12" s="15" t="s">
        <v>71</v>
      </c>
      <c r="G12" s="16"/>
      <c r="P12" s="6"/>
      <c r="Q12" s="6"/>
      <c r="R12" s="6"/>
      <c r="S12">
        <f t="shared" ref="S12:S75" si="0">_xlfn.RANK.AVG(B12,B$11:B$110,0)</f>
        <v>10</v>
      </c>
      <c r="T12">
        <f t="shared" ref="T12:T75" si="1">_xlfn.RANK.AVG(C12,C$11:C$110,0)</f>
        <v>10</v>
      </c>
      <c r="V12">
        <f t="shared" ref="V12:W75" si="2">_xlfn.IFNA(S12,FALSE)</f>
        <v>10</v>
      </c>
      <c r="W12">
        <f t="shared" si="2"/>
        <v>10</v>
      </c>
      <c r="AB12" s="5"/>
      <c r="AC12" s="4"/>
      <c r="AD12" s="5"/>
      <c r="AE12" s="6"/>
      <c r="AF12" s="6"/>
    </row>
    <row r="13" spans="1:37" x14ac:dyDescent="0.25">
      <c r="A13">
        <v>3</v>
      </c>
      <c r="B13">
        <v>10</v>
      </c>
      <c r="C13">
        <v>7</v>
      </c>
      <c r="F13" s="17" t="s">
        <v>26</v>
      </c>
      <c r="G13" s="18">
        <f>CORREL(B11:B110,C11:C110)</f>
        <v>0.75161301367504185</v>
      </c>
      <c r="P13" s="6"/>
      <c r="Q13" s="6"/>
      <c r="R13" s="6"/>
      <c r="S13">
        <f t="shared" si="0"/>
        <v>9</v>
      </c>
      <c r="T13">
        <f t="shared" si="1"/>
        <v>9</v>
      </c>
      <c r="V13">
        <f t="shared" si="2"/>
        <v>9</v>
      </c>
      <c r="W13">
        <f t="shared" si="2"/>
        <v>9</v>
      </c>
      <c r="AB13" s="5"/>
      <c r="AC13" s="4"/>
      <c r="AD13" s="5"/>
      <c r="AE13" s="6"/>
      <c r="AF13" s="6"/>
    </row>
    <row r="14" spans="1:37" x14ac:dyDescent="0.25">
      <c r="A14">
        <v>4</v>
      </c>
      <c r="B14">
        <v>20</v>
      </c>
      <c r="C14">
        <v>15</v>
      </c>
      <c r="F14" s="17" t="s">
        <v>27</v>
      </c>
      <c r="G14" s="19">
        <f>G35-2</f>
        <v>9</v>
      </c>
      <c r="P14" s="6"/>
      <c r="Q14" s="6"/>
      <c r="R14" s="6"/>
      <c r="S14">
        <f t="shared" si="0"/>
        <v>8</v>
      </c>
      <c r="T14">
        <f t="shared" si="1"/>
        <v>8</v>
      </c>
      <c r="V14">
        <f t="shared" si="2"/>
        <v>8</v>
      </c>
      <c r="W14">
        <f t="shared" si="2"/>
        <v>8</v>
      </c>
      <c r="AB14" s="5"/>
      <c r="AC14" s="4"/>
      <c r="AD14" s="5"/>
      <c r="AE14" s="6"/>
      <c r="AF14" s="6"/>
    </row>
    <row r="15" spans="1:37" x14ac:dyDescent="0.25">
      <c r="A15">
        <v>5</v>
      </c>
      <c r="B15">
        <v>30</v>
      </c>
      <c r="C15">
        <v>18</v>
      </c>
      <c r="F15" s="17" t="s">
        <v>35</v>
      </c>
      <c r="G15" s="20">
        <f>R5</f>
        <v>3.4184721418099686</v>
      </c>
      <c r="P15" s="6"/>
      <c r="Q15" s="6"/>
      <c r="R15" s="6"/>
      <c r="S15">
        <f t="shared" si="0"/>
        <v>7</v>
      </c>
      <c r="T15">
        <f t="shared" si="1"/>
        <v>7</v>
      </c>
      <c r="V15">
        <f t="shared" si="2"/>
        <v>7</v>
      </c>
      <c r="W15">
        <f t="shared" si="2"/>
        <v>7</v>
      </c>
      <c r="AB15" s="5"/>
      <c r="AC15" s="4"/>
      <c r="AD15" s="5"/>
      <c r="AE15" s="6"/>
      <c r="AF15" s="6"/>
    </row>
    <row r="16" spans="1:37" x14ac:dyDescent="0.25">
      <c r="A16">
        <v>6</v>
      </c>
      <c r="B16">
        <v>50</v>
      </c>
      <c r="C16">
        <v>25</v>
      </c>
      <c r="F16" s="17" t="s">
        <v>28</v>
      </c>
      <c r="G16" s="21">
        <f>S6</f>
        <v>7.6463940020218731E-3</v>
      </c>
      <c r="P16" s="6"/>
      <c r="Q16" s="6"/>
      <c r="R16" s="6"/>
      <c r="S16">
        <f t="shared" si="0"/>
        <v>6</v>
      </c>
      <c r="T16">
        <f t="shared" si="1"/>
        <v>5</v>
      </c>
      <c r="V16">
        <f t="shared" si="2"/>
        <v>6</v>
      </c>
      <c r="W16">
        <f t="shared" si="2"/>
        <v>5</v>
      </c>
      <c r="AB16" s="5"/>
      <c r="AC16" s="4"/>
      <c r="AD16" s="5"/>
      <c r="AE16" s="6"/>
      <c r="AF16" s="6"/>
    </row>
    <row r="17" spans="1:32" x14ac:dyDescent="0.25">
      <c r="A17">
        <v>7</v>
      </c>
      <c r="B17">
        <v>100</v>
      </c>
      <c r="C17">
        <v>23</v>
      </c>
      <c r="F17" s="22" t="s">
        <v>29</v>
      </c>
      <c r="G17" s="23">
        <f>S7</f>
        <v>3.8231970010109365E-3</v>
      </c>
      <c r="P17" s="6"/>
      <c r="Q17" s="6"/>
      <c r="R17" s="6"/>
      <c r="S17">
        <f t="shared" si="0"/>
        <v>5</v>
      </c>
      <c r="T17">
        <f t="shared" si="1"/>
        <v>6</v>
      </c>
      <c r="V17">
        <f t="shared" si="2"/>
        <v>5</v>
      </c>
      <c r="W17">
        <f t="shared" si="2"/>
        <v>6</v>
      </c>
      <c r="AB17" s="5"/>
      <c r="AC17" s="4"/>
      <c r="AD17" s="5"/>
      <c r="AE17" s="6"/>
      <c r="AF17" s="6"/>
    </row>
    <row r="18" spans="1:32" x14ac:dyDescent="0.25">
      <c r="A18">
        <v>8</v>
      </c>
      <c r="B18">
        <v>150</v>
      </c>
      <c r="C18">
        <v>29</v>
      </c>
      <c r="O18" s="6"/>
      <c r="P18" s="6"/>
      <c r="Q18" s="6"/>
      <c r="R18" s="6"/>
      <c r="S18">
        <f t="shared" si="0"/>
        <v>4</v>
      </c>
      <c r="T18">
        <f t="shared" si="1"/>
        <v>1</v>
      </c>
      <c r="V18">
        <f t="shared" si="2"/>
        <v>4</v>
      </c>
      <c r="W18">
        <f t="shared" si="2"/>
        <v>1</v>
      </c>
      <c r="AB18" s="5"/>
      <c r="AC18" s="4"/>
      <c r="AD18" s="5"/>
      <c r="AE18" s="6"/>
      <c r="AF18" s="6"/>
    </row>
    <row r="19" spans="1:32" x14ac:dyDescent="0.25">
      <c r="A19">
        <v>9</v>
      </c>
      <c r="B19">
        <v>200</v>
      </c>
      <c r="C19">
        <v>26</v>
      </c>
      <c r="F19" s="15" t="s">
        <v>72</v>
      </c>
      <c r="G19" s="16"/>
      <c r="O19" s="6"/>
      <c r="P19" s="6"/>
      <c r="Q19" s="6"/>
      <c r="R19" s="6"/>
      <c r="S19">
        <f t="shared" si="0"/>
        <v>3</v>
      </c>
      <c r="T19">
        <f t="shared" si="1"/>
        <v>3.5</v>
      </c>
      <c r="V19">
        <f t="shared" si="2"/>
        <v>3</v>
      </c>
      <c r="W19">
        <f t="shared" si="2"/>
        <v>3.5</v>
      </c>
      <c r="AB19" s="5"/>
      <c r="AC19" s="4"/>
      <c r="AD19" s="5"/>
      <c r="AE19" s="6"/>
      <c r="AF19" s="6"/>
    </row>
    <row r="20" spans="1:32" x14ac:dyDescent="0.25">
      <c r="A20">
        <v>10</v>
      </c>
      <c r="B20">
        <v>250</v>
      </c>
      <c r="C20">
        <v>27</v>
      </c>
      <c r="F20" s="17" t="s">
        <v>30</v>
      </c>
      <c r="G20" s="18">
        <f>W7</f>
        <v>0.92027573610797442</v>
      </c>
      <c r="O20" s="6"/>
      <c r="P20" s="6"/>
      <c r="Q20" s="6"/>
      <c r="R20" s="6"/>
      <c r="S20">
        <f t="shared" si="0"/>
        <v>2</v>
      </c>
      <c r="T20">
        <f t="shared" si="1"/>
        <v>2</v>
      </c>
      <c r="V20">
        <f t="shared" si="2"/>
        <v>2</v>
      </c>
      <c r="W20">
        <f t="shared" si="2"/>
        <v>2</v>
      </c>
      <c r="AB20" s="5"/>
      <c r="AC20" s="4"/>
      <c r="AD20" s="5"/>
      <c r="AE20" s="6"/>
      <c r="AF20" s="6"/>
    </row>
    <row r="21" spans="1:32" x14ac:dyDescent="0.25">
      <c r="A21">
        <v>11</v>
      </c>
      <c r="B21">
        <v>300</v>
      </c>
      <c r="C21">
        <v>26</v>
      </c>
      <c r="F21" s="17" t="s">
        <v>27</v>
      </c>
      <c r="G21" s="19">
        <f>G14</f>
        <v>9</v>
      </c>
      <c r="O21" s="6"/>
      <c r="P21" s="6"/>
      <c r="Q21" s="6"/>
      <c r="R21" s="6"/>
      <c r="S21">
        <f t="shared" si="0"/>
        <v>1</v>
      </c>
      <c r="T21">
        <f t="shared" si="1"/>
        <v>3.5</v>
      </c>
      <c r="V21">
        <f t="shared" si="2"/>
        <v>1</v>
      </c>
      <c r="W21">
        <f t="shared" si="2"/>
        <v>3.5</v>
      </c>
      <c r="AB21" s="5"/>
      <c r="AC21" s="4"/>
      <c r="AD21" s="5"/>
      <c r="AE21" s="6"/>
      <c r="AF21" s="6"/>
    </row>
    <row r="22" spans="1:32" x14ac:dyDescent="0.25">
      <c r="A22">
        <v>12</v>
      </c>
      <c r="B22" s="10"/>
      <c r="C22" s="10"/>
      <c r="F22" s="17" t="s">
        <v>46</v>
      </c>
      <c r="G22" s="20">
        <f>V4</f>
        <v>7.0560584574142231</v>
      </c>
      <c r="O22" s="6"/>
      <c r="P22" s="6"/>
      <c r="Q22" s="6"/>
      <c r="R22" s="6"/>
      <c r="S22" t="e">
        <f t="shared" si="0"/>
        <v>#N/A</v>
      </c>
      <c r="T22" t="e">
        <f t="shared" si="1"/>
        <v>#N/A</v>
      </c>
      <c r="V22" t="b">
        <f t="shared" si="2"/>
        <v>0</v>
      </c>
      <c r="W22" t="b">
        <f t="shared" si="2"/>
        <v>0</v>
      </c>
      <c r="AB22" s="5"/>
      <c r="AC22" s="4"/>
      <c r="AD22" s="5"/>
      <c r="AE22" s="6"/>
      <c r="AF22" s="6"/>
    </row>
    <row r="23" spans="1:32" x14ac:dyDescent="0.25">
      <c r="A23">
        <v>13</v>
      </c>
      <c r="B23" s="10"/>
      <c r="C23" s="10"/>
      <c r="F23" s="17" t="s">
        <v>28</v>
      </c>
      <c r="G23" s="21" t="str">
        <f>W5</f>
        <v>p&lt;0.001</v>
      </c>
      <c r="O23" s="6"/>
      <c r="P23" s="6"/>
      <c r="Q23" s="6"/>
      <c r="R23" s="6"/>
      <c r="S23" t="e">
        <f t="shared" si="0"/>
        <v>#N/A</v>
      </c>
      <c r="T23" t="e">
        <f t="shared" si="1"/>
        <v>#N/A</v>
      </c>
      <c r="V23" t="b">
        <f t="shared" si="2"/>
        <v>0</v>
      </c>
      <c r="W23" t="b">
        <f t="shared" si="2"/>
        <v>0</v>
      </c>
      <c r="AB23" s="5"/>
      <c r="AC23" s="4"/>
      <c r="AD23" s="5"/>
      <c r="AE23" s="6"/>
      <c r="AF23" s="6"/>
    </row>
    <row r="24" spans="1:32" x14ac:dyDescent="0.25">
      <c r="A24">
        <v>14</v>
      </c>
      <c r="B24" s="10"/>
      <c r="C24" s="10"/>
      <c r="F24" s="22" t="s">
        <v>47</v>
      </c>
      <c r="G24" s="23" t="str">
        <f>W6</f>
        <v>p&lt;0.001</v>
      </c>
      <c r="O24" s="6"/>
      <c r="P24" s="6"/>
      <c r="Q24" s="6"/>
      <c r="R24" s="6"/>
      <c r="S24" t="e">
        <f t="shared" si="0"/>
        <v>#N/A</v>
      </c>
      <c r="T24" t="e">
        <f t="shared" si="1"/>
        <v>#N/A</v>
      </c>
      <c r="V24" t="b">
        <f t="shared" si="2"/>
        <v>0</v>
      </c>
      <c r="W24" t="b">
        <f t="shared" si="2"/>
        <v>0</v>
      </c>
      <c r="AB24" s="5"/>
      <c r="AC24" s="4"/>
      <c r="AD24" s="5"/>
      <c r="AE24" s="6"/>
      <c r="AF24" s="6"/>
    </row>
    <row r="25" spans="1:32" x14ac:dyDescent="0.25">
      <c r="A25">
        <v>15</v>
      </c>
      <c r="B25" s="10"/>
      <c r="C25" s="10"/>
      <c r="O25" s="6"/>
      <c r="P25" s="6"/>
      <c r="Q25" s="6"/>
      <c r="R25" s="6"/>
      <c r="S25" t="e">
        <f t="shared" si="0"/>
        <v>#N/A</v>
      </c>
      <c r="T25" t="e">
        <f t="shared" si="1"/>
        <v>#N/A</v>
      </c>
      <c r="V25" t="b">
        <f t="shared" si="2"/>
        <v>0</v>
      </c>
      <c r="W25" t="b">
        <f t="shared" si="2"/>
        <v>0</v>
      </c>
      <c r="AB25" s="5"/>
      <c r="AC25" s="4"/>
      <c r="AD25" s="5"/>
      <c r="AE25" s="6"/>
      <c r="AF25" s="6"/>
    </row>
    <row r="26" spans="1:32" x14ac:dyDescent="0.25">
      <c r="A26">
        <v>16</v>
      </c>
      <c r="B26" s="11"/>
      <c r="C26" s="11"/>
      <c r="F26" s="24"/>
      <c r="G26" s="27" t="s">
        <v>17</v>
      </c>
      <c r="H26" s="25"/>
      <c r="I26" s="8"/>
      <c r="J26" s="8"/>
      <c r="K26" s="8"/>
      <c r="O26" s="6"/>
      <c r="P26" s="6"/>
      <c r="Q26" s="6"/>
      <c r="R26" s="6"/>
      <c r="S26" t="e">
        <f t="shared" si="0"/>
        <v>#N/A</v>
      </c>
      <c r="T26" t="e">
        <f t="shared" si="1"/>
        <v>#N/A</v>
      </c>
      <c r="V26" t="b">
        <f t="shared" si="2"/>
        <v>0</v>
      </c>
      <c r="W26" t="b">
        <f t="shared" si="2"/>
        <v>0</v>
      </c>
      <c r="AB26" s="5"/>
      <c r="AC26" s="4"/>
      <c r="AD26" s="5"/>
      <c r="AE26" s="6"/>
      <c r="AF26" s="6"/>
    </row>
    <row r="27" spans="1:32" x14ac:dyDescent="0.25">
      <c r="A27">
        <v>17</v>
      </c>
      <c r="B27" s="11"/>
      <c r="C27" s="11"/>
      <c r="F27" s="17"/>
      <c r="G27" s="28" t="str">
        <f>B10</f>
        <v>X</v>
      </c>
      <c r="H27" s="19" t="str">
        <f>C10</f>
        <v>Y</v>
      </c>
      <c r="I27" s="8"/>
      <c r="J27" s="8"/>
      <c r="K27" s="8"/>
      <c r="O27" s="6"/>
      <c r="P27" s="6"/>
      <c r="Q27" s="6"/>
      <c r="R27" s="6"/>
      <c r="S27" t="e">
        <f t="shared" si="0"/>
        <v>#N/A</v>
      </c>
      <c r="T27" t="e">
        <f t="shared" si="1"/>
        <v>#N/A</v>
      </c>
      <c r="V27" t="b">
        <f t="shared" si="2"/>
        <v>0</v>
      </c>
      <c r="W27" t="b">
        <f t="shared" si="2"/>
        <v>0</v>
      </c>
      <c r="AB27" s="5"/>
      <c r="AC27" s="4"/>
      <c r="AD27" s="5"/>
      <c r="AE27" s="6"/>
      <c r="AF27" s="6"/>
    </row>
    <row r="28" spans="1:32" x14ac:dyDescent="0.25">
      <c r="A28">
        <v>18</v>
      </c>
      <c r="B28" s="11"/>
      <c r="C28" s="11"/>
      <c r="F28" s="17" t="s">
        <v>18</v>
      </c>
      <c r="G28" s="29">
        <f>AVERAGE(B11:B110)</f>
        <v>101.54545454545455</v>
      </c>
      <c r="H28" s="30">
        <f>AVERAGE(C11:C110)</f>
        <v>18.181818181818183</v>
      </c>
      <c r="O28" s="6"/>
      <c r="P28" s="6"/>
      <c r="Q28" s="6"/>
      <c r="R28" s="6"/>
      <c r="S28" t="e">
        <f t="shared" si="0"/>
        <v>#N/A</v>
      </c>
      <c r="T28" t="e">
        <f t="shared" si="1"/>
        <v>#N/A</v>
      </c>
      <c r="V28" t="b">
        <f t="shared" si="2"/>
        <v>0</v>
      </c>
      <c r="W28" t="b">
        <f t="shared" si="2"/>
        <v>0</v>
      </c>
      <c r="AB28" s="5"/>
      <c r="AC28" s="4"/>
      <c r="AD28" s="5"/>
      <c r="AE28" s="6"/>
      <c r="AF28" s="6"/>
    </row>
    <row r="29" spans="1:32" x14ac:dyDescent="0.25">
      <c r="A29">
        <v>19</v>
      </c>
      <c r="B29" s="11"/>
      <c r="C29" s="11"/>
      <c r="F29" s="17" t="s">
        <v>20</v>
      </c>
      <c r="G29" s="29">
        <f>MEDIAN(B11:B110)</f>
        <v>50</v>
      </c>
      <c r="H29" s="30">
        <f>MEDIAN(C11:C110)</f>
        <v>23</v>
      </c>
      <c r="O29" s="6"/>
      <c r="P29" s="6"/>
      <c r="Q29" s="6"/>
      <c r="R29" s="6"/>
      <c r="S29" t="e">
        <f t="shared" si="0"/>
        <v>#N/A</v>
      </c>
      <c r="T29" t="e">
        <f t="shared" si="1"/>
        <v>#N/A</v>
      </c>
      <c r="V29" t="b">
        <f t="shared" si="2"/>
        <v>0</v>
      </c>
      <c r="W29" t="b">
        <f t="shared" si="2"/>
        <v>0</v>
      </c>
      <c r="AB29" s="5"/>
      <c r="AC29" s="4"/>
      <c r="AD29" s="5"/>
      <c r="AE29" s="6"/>
      <c r="AF29" s="6"/>
    </row>
    <row r="30" spans="1:32" x14ac:dyDescent="0.25">
      <c r="A30">
        <v>20</v>
      </c>
      <c r="F30" s="17" t="s">
        <v>19</v>
      </c>
      <c r="G30" s="31">
        <f>STDEV(B11:B110)</f>
        <v>107.47219513563836</v>
      </c>
      <c r="H30" s="20">
        <f>STDEV(C11:C110)</f>
        <v>10.235410903507312</v>
      </c>
      <c r="O30" s="6"/>
      <c r="P30" s="6"/>
      <c r="Q30" s="6"/>
      <c r="R30" s="6"/>
      <c r="S30" t="e">
        <f t="shared" si="0"/>
        <v>#N/A</v>
      </c>
      <c r="T30" t="e">
        <f t="shared" si="1"/>
        <v>#N/A</v>
      </c>
      <c r="V30" t="b">
        <f t="shared" si="2"/>
        <v>0</v>
      </c>
      <c r="W30" t="b">
        <f t="shared" si="2"/>
        <v>0</v>
      </c>
      <c r="AB30" s="5"/>
      <c r="AC30" s="4"/>
      <c r="AD30" s="5"/>
      <c r="AE30" s="6"/>
      <c r="AF30" s="6"/>
    </row>
    <row r="31" spans="1:32" x14ac:dyDescent="0.25">
      <c r="A31">
        <v>21</v>
      </c>
      <c r="F31" s="17" t="s">
        <v>21</v>
      </c>
      <c r="G31" s="31">
        <f>SKEW(B11:B110)</f>
        <v>0.83266818771453688</v>
      </c>
      <c r="H31" s="20">
        <f>SKEW(C11:C110)</f>
        <v>-0.75974409109172358</v>
      </c>
      <c r="O31" s="6"/>
      <c r="P31" s="6"/>
      <c r="Q31" s="6"/>
      <c r="R31" s="6"/>
      <c r="S31" t="e">
        <f t="shared" si="0"/>
        <v>#N/A</v>
      </c>
      <c r="T31" t="e">
        <f t="shared" si="1"/>
        <v>#N/A</v>
      </c>
      <c r="V31" t="b">
        <f t="shared" si="2"/>
        <v>0</v>
      </c>
      <c r="W31" t="b">
        <f t="shared" si="2"/>
        <v>0</v>
      </c>
      <c r="AB31" s="5"/>
      <c r="AC31" s="4"/>
      <c r="AD31" s="5"/>
      <c r="AE31" s="6"/>
      <c r="AF31" s="6"/>
    </row>
    <row r="32" spans="1:32" x14ac:dyDescent="0.25">
      <c r="A32">
        <v>22</v>
      </c>
      <c r="F32" s="17" t="s">
        <v>22</v>
      </c>
      <c r="G32" s="32">
        <f>KURT(B11:B110)</f>
        <v>-0.77359765715813333</v>
      </c>
      <c r="H32" s="18">
        <f>KURT(C11:C110)</f>
        <v>-1.0609294205256985</v>
      </c>
      <c r="O32" s="6"/>
      <c r="P32" s="6"/>
      <c r="Q32" s="6"/>
      <c r="R32" s="6"/>
      <c r="S32" t="e">
        <f t="shared" si="0"/>
        <v>#N/A</v>
      </c>
      <c r="T32" t="e">
        <f t="shared" si="1"/>
        <v>#N/A</v>
      </c>
      <c r="V32" t="b">
        <f t="shared" si="2"/>
        <v>0</v>
      </c>
      <c r="W32" t="b">
        <f t="shared" si="2"/>
        <v>0</v>
      </c>
      <c r="AB32" s="5"/>
      <c r="AC32" s="4"/>
      <c r="AD32" s="5"/>
      <c r="AE32" s="6"/>
      <c r="AF32" s="6"/>
    </row>
    <row r="33" spans="1:32" x14ac:dyDescent="0.25">
      <c r="A33">
        <v>23</v>
      </c>
      <c r="F33" s="17" t="s">
        <v>23</v>
      </c>
      <c r="G33" s="29">
        <f>MAX(B11:B110)</f>
        <v>300</v>
      </c>
      <c r="H33" s="30">
        <f>MAX(C11:C110)</f>
        <v>29</v>
      </c>
      <c r="O33" s="6"/>
      <c r="P33" s="6"/>
      <c r="Q33" s="6"/>
      <c r="R33" s="6"/>
      <c r="S33" t="e">
        <f t="shared" si="0"/>
        <v>#N/A</v>
      </c>
      <c r="T33" t="e">
        <f t="shared" si="1"/>
        <v>#N/A</v>
      </c>
      <c r="V33" t="b">
        <f t="shared" si="2"/>
        <v>0</v>
      </c>
      <c r="W33" t="b">
        <f t="shared" si="2"/>
        <v>0</v>
      </c>
      <c r="AB33" s="5"/>
      <c r="AC33" s="4"/>
      <c r="AD33" s="5"/>
      <c r="AE33" s="6"/>
      <c r="AF33" s="6"/>
    </row>
    <row r="34" spans="1:32" x14ac:dyDescent="0.25">
      <c r="A34">
        <v>24</v>
      </c>
      <c r="F34" s="17" t="s">
        <v>24</v>
      </c>
      <c r="G34" s="29">
        <f>MIN(B11:B110)</f>
        <v>2</v>
      </c>
      <c r="H34" s="30">
        <f>MIN(C11:C110)</f>
        <v>1</v>
      </c>
      <c r="O34" s="6"/>
      <c r="P34" s="6"/>
      <c r="Q34" s="6"/>
      <c r="R34" s="6"/>
      <c r="S34" t="e">
        <f t="shared" si="0"/>
        <v>#N/A</v>
      </c>
      <c r="T34" t="e">
        <f t="shared" si="1"/>
        <v>#N/A</v>
      </c>
      <c r="V34" t="b">
        <f t="shared" si="2"/>
        <v>0</v>
      </c>
      <c r="W34" t="b">
        <f t="shared" si="2"/>
        <v>0</v>
      </c>
      <c r="AB34" s="5"/>
      <c r="AC34" s="4"/>
      <c r="AD34" s="5"/>
      <c r="AE34" s="6"/>
      <c r="AF34" s="6"/>
    </row>
    <row r="35" spans="1:32" x14ac:dyDescent="0.25">
      <c r="A35">
        <v>25</v>
      </c>
      <c r="F35" s="22" t="s">
        <v>25</v>
      </c>
      <c r="G35" s="33">
        <f>COUNT(B11:B110)</f>
        <v>11</v>
      </c>
      <c r="H35" s="34">
        <f>COUNT(C11:C110)</f>
        <v>11</v>
      </c>
      <c r="O35" s="6"/>
      <c r="P35" s="6"/>
      <c r="Q35" s="6"/>
      <c r="R35" s="6"/>
      <c r="S35" t="e">
        <f t="shared" si="0"/>
        <v>#N/A</v>
      </c>
      <c r="T35" t="e">
        <f t="shared" si="1"/>
        <v>#N/A</v>
      </c>
      <c r="V35" t="b">
        <f t="shared" si="2"/>
        <v>0</v>
      </c>
      <c r="W35" t="b">
        <f t="shared" si="2"/>
        <v>0</v>
      </c>
      <c r="AB35" s="5"/>
      <c r="AC35" s="4"/>
      <c r="AD35" s="5"/>
      <c r="AE35" s="6"/>
      <c r="AF35" s="6"/>
    </row>
    <row r="36" spans="1:32" x14ac:dyDescent="0.25">
      <c r="A36">
        <v>26</v>
      </c>
      <c r="H36" s="9"/>
      <c r="I36" s="8"/>
      <c r="O36" s="6"/>
      <c r="P36" s="6"/>
      <c r="Q36" s="6"/>
      <c r="R36" s="6"/>
      <c r="S36" t="e">
        <f t="shared" si="0"/>
        <v>#N/A</v>
      </c>
      <c r="T36" t="e">
        <f t="shared" si="1"/>
        <v>#N/A</v>
      </c>
      <c r="V36" t="b">
        <f t="shared" si="2"/>
        <v>0</v>
      </c>
      <c r="W36" t="b">
        <f t="shared" si="2"/>
        <v>0</v>
      </c>
      <c r="AB36" s="5"/>
      <c r="AC36" s="4"/>
      <c r="AD36" s="5"/>
      <c r="AE36" s="6"/>
      <c r="AF36" s="6"/>
    </row>
    <row r="37" spans="1:32" x14ac:dyDescent="0.25">
      <c r="A37">
        <v>27</v>
      </c>
      <c r="H37" s="9"/>
      <c r="I37" s="8"/>
      <c r="O37" s="6"/>
      <c r="P37" s="6"/>
      <c r="Q37" s="6"/>
      <c r="R37" s="6"/>
      <c r="S37" t="e">
        <f t="shared" si="0"/>
        <v>#N/A</v>
      </c>
      <c r="T37" t="e">
        <f t="shared" si="1"/>
        <v>#N/A</v>
      </c>
      <c r="V37" t="b">
        <f t="shared" si="2"/>
        <v>0</v>
      </c>
      <c r="W37" t="b">
        <f t="shared" si="2"/>
        <v>0</v>
      </c>
      <c r="AB37" s="5"/>
      <c r="AC37" s="4"/>
      <c r="AD37" s="5"/>
      <c r="AE37" s="6"/>
      <c r="AF37" s="6"/>
    </row>
    <row r="38" spans="1:32" x14ac:dyDescent="0.25">
      <c r="A38">
        <v>28</v>
      </c>
      <c r="O38" s="6"/>
      <c r="P38" s="6"/>
      <c r="Q38" s="6"/>
      <c r="R38" s="6"/>
      <c r="S38" t="e">
        <f t="shared" si="0"/>
        <v>#N/A</v>
      </c>
      <c r="T38" t="e">
        <f t="shared" si="1"/>
        <v>#N/A</v>
      </c>
      <c r="V38" t="b">
        <f t="shared" si="2"/>
        <v>0</v>
      </c>
      <c r="W38" t="b">
        <f t="shared" si="2"/>
        <v>0</v>
      </c>
      <c r="AB38" s="5"/>
      <c r="AC38" s="4"/>
      <c r="AD38" s="5"/>
      <c r="AE38" s="6"/>
      <c r="AF38" s="6"/>
    </row>
    <row r="39" spans="1:32" x14ac:dyDescent="0.25">
      <c r="A39">
        <v>29</v>
      </c>
      <c r="O39" s="6"/>
      <c r="P39" s="6"/>
      <c r="Q39" s="6"/>
      <c r="R39" s="6"/>
      <c r="S39" t="e">
        <f t="shared" si="0"/>
        <v>#N/A</v>
      </c>
      <c r="T39" t="e">
        <f t="shared" si="1"/>
        <v>#N/A</v>
      </c>
      <c r="V39" t="b">
        <f t="shared" si="2"/>
        <v>0</v>
      </c>
      <c r="W39" t="b">
        <f t="shared" si="2"/>
        <v>0</v>
      </c>
      <c r="AB39" s="5"/>
      <c r="AC39" s="4"/>
      <c r="AD39" s="5"/>
      <c r="AE39" s="6"/>
      <c r="AF39" s="6"/>
    </row>
    <row r="40" spans="1:32" x14ac:dyDescent="0.25">
      <c r="A40">
        <v>30</v>
      </c>
      <c r="O40" s="6"/>
      <c r="P40" s="6"/>
      <c r="Q40" s="6"/>
      <c r="R40" s="6"/>
      <c r="S40" t="e">
        <f t="shared" si="0"/>
        <v>#N/A</v>
      </c>
      <c r="T40" t="e">
        <f t="shared" si="1"/>
        <v>#N/A</v>
      </c>
      <c r="V40" t="b">
        <f t="shared" si="2"/>
        <v>0</v>
      </c>
      <c r="W40" t="b">
        <f t="shared" si="2"/>
        <v>0</v>
      </c>
      <c r="AB40" s="5"/>
      <c r="AC40" s="4"/>
      <c r="AD40" s="5"/>
      <c r="AE40" s="6"/>
      <c r="AF40" s="6"/>
    </row>
    <row r="41" spans="1:32" x14ac:dyDescent="0.25">
      <c r="A41">
        <v>31</v>
      </c>
      <c r="J41" s="8"/>
      <c r="K41" s="8"/>
      <c r="O41" s="6"/>
      <c r="P41" s="6"/>
      <c r="Q41" s="6"/>
      <c r="R41" s="6"/>
      <c r="S41" t="e">
        <f t="shared" si="0"/>
        <v>#N/A</v>
      </c>
      <c r="T41" t="e">
        <f t="shared" si="1"/>
        <v>#N/A</v>
      </c>
      <c r="V41" t="b">
        <f t="shared" si="2"/>
        <v>0</v>
      </c>
      <c r="W41" t="b">
        <f t="shared" si="2"/>
        <v>0</v>
      </c>
      <c r="AB41" s="5"/>
      <c r="AC41" s="4"/>
      <c r="AD41" s="5"/>
      <c r="AE41" s="6"/>
      <c r="AF41" s="6"/>
    </row>
    <row r="42" spans="1:32" x14ac:dyDescent="0.25">
      <c r="A42">
        <v>32</v>
      </c>
      <c r="J42" s="8"/>
      <c r="K42" s="8"/>
      <c r="O42" s="6"/>
      <c r="P42" s="6"/>
      <c r="Q42" s="6"/>
      <c r="R42" s="6"/>
      <c r="S42" t="e">
        <f t="shared" si="0"/>
        <v>#N/A</v>
      </c>
      <c r="T42" t="e">
        <f t="shared" si="1"/>
        <v>#N/A</v>
      </c>
      <c r="V42" t="b">
        <f t="shared" si="2"/>
        <v>0</v>
      </c>
      <c r="W42" t="b">
        <f t="shared" si="2"/>
        <v>0</v>
      </c>
      <c r="AB42" s="5"/>
      <c r="AC42" s="4"/>
      <c r="AD42" s="5"/>
      <c r="AE42" s="6"/>
      <c r="AF42" s="6"/>
    </row>
    <row r="43" spans="1:32" x14ac:dyDescent="0.25">
      <c r="A43">
        <v>33</v>
      </c>
      <c r="O43" s="6"/>
      <c r="P43" s="6"/>
      <c r="Q43" s="6"/>
      <c r="R43" s="6"/>
      <c r="S43" t="e">
        <f t="shared" si="0"/>
        <v>#N/A</v>
      </c>
      <c r="T43" t="e">
        <f t="shared" si="1"/>
        <v>#N/A</v>
      </c>
      <c r="V43" t="b">
        <f t="shared" si="2"/>
        <v>0</v>
      </c>
      <c r="W43" t="b">
        <f t="shared" si="2"/>
        <v>0</v>
      </c>
      <c r="AB43" s="5"/>
      <c r="AC43" s="4"/>
      <c r="AD43" s="5"/>
      <c r="AE43" s="6"/>
      <c r="AF43" s="6"/>
    </row>
    <row r="44" spans="1:32" x14ac:dyDescent="0.25">
      <c r="A44">
        <v>34</v>
      </c>
      <c r="O44" s="6"/>
      <c r="P44" s="6"/>
      <c r="Q44" s="6"/>
      <c r="R44" s="6"/>
      <c r="S44" t="e">
        <f t="shared" si="0"/>
        <v>#N/A</v>
      </c>
      <c r="T44" t="e">
        <f t="shared" si="1"/>
        <v>#N/A</v>
      </c>
      <c r="V44" t="b">
        <f t="shared" si="2"/>
        <v>0</v>
      </c>
      <c r="W44" t="b">
        <f t="shared" si="2"/>
        <v>0</v>
      </c>
      <c r="AB44" s="5"/>
      <c r="AC44" s="4"/>
      <c r="AD44" s="5"/>
      <c r="AE44" s="6"/>
      <c r="AF44" s="6"/>
    </row>
    <row r="45" spans="1:32" x14ac:dyDescent="0.25">
      <c r="A45">
        <v>35</v>
      </c>
      <c r="O45" s="6"/>
      <c r="P45" s="6"/>
      <c r="Q45" s="6"/>
      <c r="R45" s="6"/>
      <c r="S45" t="e">
        <f t="shared" si="0"/>
        <v>#N/A</v>
      </c>
      <c r="T45" t="e">
        <f t="shared" si="1"/>
        <v>#N/A</v>
      </c>
      <c r="V45" t="b">
        <f t="shared" si="2"/>
        <v>0</v>
      </c>
      <c r="W45" t="b">
        <f t="shared" si="2"/>
        <v>0</v>
      </c>
      <c r="AB45" s="5"/>
      <c r="AC45" s="4"/>
      <c r="AD45" s="5"/>
      <c r="AE45" s="6"/>
      <c r="AF45" s="6"/>
    </row>
    <row r="46" spans="1:32" x14ac:dyDescent="0.25">
      <c r="A46">
        <v>36</v>
      </c>
      <c r="O46" s="6"/>
      <c r="P46" s="6"/>
      <c r="Q46" s="6"/>
      <c r="R46" s="6"/>
      <c r="S46" t="e">
        <f t="shared" si="0"/>
        <v>#N/A</v>
      </c>
      <c r="T46" t="e">
        <f t="shared" si="1"/>
        <v>#N/A</v>
      </c>
      <c r="V46" t="b">
        <f t="shared" si="2"/>
        <v>0</v>
      </c>
      <c r="W46" t="b">
        <f t="shared" si="2"/>
        <v>0</v>
      </c>
      <c r="AB46" s="5"/>
      <c r="AC46" s="4"/>
      <c r="AD46" s="5"/>
      <c r="AE46" s="6"/>
      <c r="AF46" s="6"/>
    </row>
    <row r="47" spans="1:32" x14ac:dyDescent="0.25">
      <c r="A47">
        <v>37</v>
      </c>
      <c r="O47" s="6"/>
      <c r="P47" s="6"/>
      <c r="Q47" s="6"/>
      <c r="R47" s="6"/>
      <c r="S47" t="e">
        <f t="shared" si="0"/>
        <v>#N/A</v>
      </c>
      <c r="T47" t="e">
        <f t="shared" si="1"/>
        <v>#N/A</v>
      </c>
      <c r="V47" t="b">
        <f t="shared" si="2"/>
        <v>0</v>
      </c>
      <c r="W47" t="b">
        <f t="shared" si="2"/>
        <v>0</v>
      </c>
      <c r="AB47" s="5"/>
      <c r="AC47" s="4"/>
      <c r="AD47" s="5"/>
      <c r="AE47" s="6"/>
      <c r="AF47" s="6"/>
    </row>
    <row r="48" spans="1:32" x14ac:dyDescent="0.25">
      <c r="A48">
        <v>38</v>
      </c>
      <c r="O48" s="6"/>
      <c r="P48" s="6"/>
      <c r="Q48" s="6"/>
      <c r="R48" s="6"/>
      <c r="S48" t="e">
        <f t="shared" si="0"/>
        <v>#N/A</v>
      </c>
      <c r="T48" t="e">
        <f t="shared" si="1"/>
        <v>#N/A</v>
      </c>
      <c r="V48" t="b">
        <f t="shared" si="2"/>
        <v>0</v>
      </c>
      <c r="W48" t="b">
        <f t="shared" si="2"/>
        <v>0</v>
      </c>
      <c r="AB48" s="5"/>
      <c r="AC48" s="4"/>
      <c r="AD48" s="5"/>
      <c r="AE48" s="6"/>
      <c r="AF48" s="6"/>
    </row>
    <row r="49" spans="1:32" x14ac:dyDescent="0.25">
      <c r="A49">
        <v>39</v>
      </c>
      <c r="O49" s="6"/>
      <c r="P49" s="6"/>
      <c r="Q49" s="6"/>
      <c r="R49" s="6"/>
      <c r="S49" t="e">
        <f t="shared" si="0"/>
        <v>#N/A</v>
      </c>
      <c r="T49" t="e">
        <f t="shared" si="1"/>
        <v>#N/A</v>
      </c>
      <c r="V49" t="b">
        <f t="shared" si="2"/>
        <v>0</v>
      </c>
      <c r="W49" t="b">
        <f t="shared" si="2"/>
        <v>0</v>
      </c>
      <c r="AB49" s="5"/>
      <c r="AC49" s="4"/>
      <c r="AD49" s="5"/>
      <c r="AE49" s="6"/>
      <c r="AF49" s="6"/>
    </row>
    <row r="50" spans="1:32" x14ac:dyDescent="0.25">
      <c r="A50">
        <v>40</v>
      </c>
      <c r="O50" s="6"/>
      <c r="P50" s="6"/>
      <c r="Q50" s="6"/>
      <c r="R50" s="6"/>
      <c r="S50" t="e">
        <f t="shared" si="0"/>
        <v>#N/A</v>
      </c>
      <c r="T50" t="e">
        <f t="shared" si="1"/>
        <v>#N/A</v>
      </c>
      <c r="V50" t="b">
        <f t="shared" si="2"/>
        <v>0</v>
      </c>
      <c r="W50" t="b">
        <f t="shared" si="2"/>
        <v>0</v>
      </c>
      <c r="AB50" s="5"/>
      <c r="AC50" s="4"/>
      <c r="AD50" s="5"/>
      <c r="AE50" s="6"/>
      <c r="AF50" s="6"/>
    </row>
    <row r="51" spans="1:32" x14ac:dyDescent="0.25">
      <c r="A51">
        <v>41</v>
      </c>
      <c r="O51" s="6"/>
      <c r="P51" s="6"/>
      <c r="Q51" s="6"/>
      <c r="R51" s="6"/>
      <c r="S51" t="e">
        <f t="shared" si="0"/>
        <v>#N/A</v>
      </c>
      <c r="T51" t="e">
        <f t="shared" si="1"/>
        <v>#N/A</v>
      </c>
      <c r="V51" t="b">
        <f t="shared" si="2"/>
        <v>0</v>
      </c>
      <c r="W51" t="b">
        <f t="shared" si="2"/>
        <v>0</v>
      </c>
      <c r="AB51" s="5"/>
      <c r="AC51" s="4"/>
      <c r="AD51" s="5"/>
      <c r="AE51" s="6"/>
      <c r="AF51" s="6"/>
    </row>
    <row r="52" spans="1:32" x14ac:dyDescent="0.25">
      <c r="A52">
        <v>42</v>
      </c>
      <c r="O52" s="6"/>
      <c r="P52" s="6"/>
      <c r="Q52" s="6"/>
      <c r="R52" s="6"/>
      <c r="S52" t="e">
        <f t="shared" si="0"/>
        <v>#N/A</v>
      </c>
      <c r="T52" t="e">
        <f t="shared" si="1"/>
        <v>#N/A</v>
      </c>
      <c r="V52" t="b">
        <f t="shared" si="2"/>
        <v>0</v>
      </c>
      <c r="W52" t="b">
        <f t="shared" si="2"/>
        <v>0</v>
      </c>
      <c r="AB52" s="5"/>
      <c r="AC52" s="4"/>
      <c r="AD52" s="5"/>
      <c r="AE52" s="6"/>
      <c r="AF52" s="6"/>
    </row>
    <row r="53" spans="1:32" x14ac:dyDescent="0.25">
      <c r="A53">
        <v>43</v>
      </c>
      <c r="O53" s="6"/>
      <c r="P53" s="6"/>
      <c r="Q53" s="6"/>
      <c r="R53" s="6"/>
      <c r="S53" t="e">
        <f t="shared" si="0"/>
        <v>#N/A</v>
      </c>
      <c r="T53" t="e">
        <f t="shared" si="1"/>
        <v>#N/A</v>
      </c>
      <c r="V53" t="b">
        <f t="shared" si="2"/>
        <v>0</v>
      </c>
      <c r="W53" t="b">
        <f t="shared" si="2"/>
        <v>0</v>
      </c>
      <c r="AB53" s="5"/>
      <c r="AC53" s="4"/>
      <c r="AD53" s="5"/>
      <c r="AE53" s="6"/>
      <c r="AF53" s="6"/>
    </row>
    <row r="54" spans="1:32" x14ac:dyDescent="0.25">
      <c r="A54">
        <v>44</v>
      </c>
      <c r="O54" s="6"/>
      <c r="P54" s="6"/>
      <c r="Q54" s="6"/>
      <c r="R54" s="6"/>
      <c r="S54" t="e">
        <f t="shared" si="0"/>
        <v>#N/A</v>
      </c>
      <c r="T54" t="e">
        <f t="shared" si="1"/>
        <v>#N/A</v>
      </c>
      <c r="V54" t="b">
        <f t="shared" si="2"/>
        <v>0</v>
      </c>
      <c r="W54" t="b">
        <f t="shared" si="2"/>
        <v>0</v>
      </c>
      <c r="AB54" s="5"/>
      <c r="AC54" s="4"/>
      <c r="AD54" s="5"/>
      <c r="AE54" s="6"/>
      <c r="AF54" s="6"/>
    </row>
    <row r="55" spans="1:32" x14ac:dyDescent="0.25">
      <c r="A55">
        <v>45</v>
      </c>
      <c r="O55" s="6"/>
      <c r="P55" s="6"/>
      <c r="Q55" s="6"/>
      <c r="R55" s="6"/>
      <c r="S55" t="e">
        <f t="shared" si="0"/>
        <v>#N/A</v>
      </c>
      <c r="T55" t="e">
        <f t="shared" si="1"/>
        <v>#N/A</v>
      </c>
      <c r="V55" t="b">
        <f t="shared" si="2"/>
        <v>0</v>
      </c>
      <c r="W55" t="b">
        <f t="shared" si="2"/>
        <v>0</v>
      </c>
      <c r="AB55" s="5"/>
      <c r="AC55" s="4"/>
      <c r="AD55" s="5"/>
      <c r="AE55" s="6"/>
      <c r="AF55" s="6"/>
    </row>
    <row r="56" spans="1:32" x14ac:dyDescent="0.25">
      <c r="A56">
        <v>46</v>
      </c>
      <c r="O56" s="6"/>
      <c r="P56" s="6"/>
      <c r="Q56" s="6"/>
      <c r="R56" s="6"/>
      <c r="S56" t="e">
        <f t="shared" si="0"/>
        <v>#N/A</v>
      </c>
      <c r="T56" t="e">
        <f t="shared" si="1"/>
        <v>#N/A</v>
      </c>
      <c r="V56" t="b">
        <f t="shared" si="2"/>
        <v>0</v>
      </c>
      <c r="W56" t="b">
        <f t="shared" si="2"/>
        <v>0</v>
      </c>
      <c r="AB56" s="5"/>
      <c r="AC56" s="4"/>
      <c r="AD56" s="5"/>
      <c r="AE56" s="6"/>
      <c r="AF56" s="6"/>
    </row>
    <row r="57" spans="1:32" x14ac:dyDescent="0.25">
      <c r="A57">
        <v>47</v>
      </c>
      <c r="O57" s="6"/>
      <c r="P57" s="6"/>
      <c r="Q57" s="6"/>
      <c r="R57" s="6"/>
      <c r="S57" t="e">
        <f t="shared" si="0"/>
        <v>#N/A</v>
      </c>
      <c r="T57" t="e">
        <f t="shared" si="1"/>
        <v>#N/A</v>
      </c>
      <c r="V57" t="b">
        <f t="shared" si="2"/>
        <v>0</v>
      </c>
      <c r="W57" t="b">
        <f t="shared" si="2"/>
        <v>0</v>
      </c>
      <c r="AB57" s="5"/>
      <c r="AC57" s="4"/>
      <c r="AD57" s="5"/>
      <c r="AE57" s="6"/>
      <c r="AF57" s="6"/>
    </row>
    <row r="58" spans="1:32" x14ac:dyDescent="0.25">
      <c r="A58">
        <v>48</v>
      </c>
      <c r="O58" s="6"/>
      <c r="P58" s="6"/>
      <c r="Q58" s="6"/>
      <c r="R58" s="6"/>
      <c r="S58" t="e">
        <f t="shared" si="0"/>
        <v>#N/A</v>
      </c>
      <c r="T58" t="e">
        <f t="shared" si="1"/>
        <v>#N/A</v>
      </c>
      <c r="V58" t="b">
        <f t="shared" si="2"/>
        <v>0</v>
      </c>
      <c r="W58" t="b">
        <f t="shared" si="2"/>
        <v>0</v>
      </c>
      <c r="AB58" s="5"/>
      <c r="AC58" s="4"/>
      <c r="AD58" s="5"/>
      <c r="AE58" s="6"/>
      <c r="AF58" s="6"/>
    </row>
    <row r="59" spans="1:32" x14ac:dyDescent="0.25">
      <c r="A59">
        <v>49</v>
      </c>
      <c r="O59" s="6"/>
      <c r="P59" s="6"/>
      <c r="Q59" s="6"/>
      <c r="R59" s="6"/>
      <c r="S59" t="e">
        <f t="shared" si="0"/>
        <v>#N/A</v>
      </c>
      <c r="T59" t="e">
        <f t="shared" si="1"/>
        <v>#N/A</v>
      </c>
      <c r="V59" t="b">
        <f t="shared" si="2"/>
        <v>0</v>
      </c>
      <c r="W59" t="b">
        <f t="shared" si="2"/>
        <v>0</v>
      </c>
      <c r="AB59" s="5"/>
      <c r="AC59" s="4"/>
      <c r="AD59" s="5"/>
      <c r="AE59" s="6"/>
      <c r="AF59" s="6"/>
    </row>
    <row r="60" spans="1:32" x14ac:dyDescent="0.25">
      <c r="A60">
        <v>50</v>
      </c>
      <c r="O60" s="6"/>
      <c r="P60" s="6"/>
      <c r="Q60" s="6"/>
      <c r="R60" s="6"/>
      <c r="S60" t="e">
        <f t="shared" si="0"/>
        <v>#N/A</v>
      </c>
      <c r="T60" t="e">
        <f t="shared" si="1"/>
        <v>#N/A</v>
      </c>
      <c r="V60" t="b">
        <f t="shared" si="2"/>
        <v>0</v>
      </c>
      <c r="W60" t="b">
        <f t="shared" si="2"/>
        <v>0</v>
      </c>
      <c r="AB60" s="5"/>
      <c r="AC60" s="4"/>
      <c r="AD60" s="5"/>
      <c r="AE60" s="6"/>
      <c r="AF60" s="6"/>
    </row>
    <row r="61" spans="1:32" x14ac:dyDescent="0.25">
      <c r="A61">
        <v>51</v>
      </c>
      <c r="O61" s="6"/>
      <c r="P61" s="6"/>
      <c r="Q61" s="6"/>
      <c r="R61" s="6"/>
      <c r="S61" t="e">
        <f t="shared" si="0"/>
        <v>#N/A</v>
      </c>
      <c r="T61" t="e">
        <f t="shared" si="1"/>
        <v>#N/A</v>
      </c>
      <c r="V61" t="b">
        <f t="shared" si="2"/>
        <v>0</v>
      </c>
      <c r="W61" t="b">
        <f t="shared" si="2"/>
        <v>0</v>
      </c>
      <c r="AB61" s="5"/>
      <c r="AC61" s="4"/>
      <c r="AD61" s="5"/>
      <c r="AE61" s="6"/>
      <c r="AF61" s="6"/>
    </row>
    <row r="62" spans="1:32" x14ac:dyDescent="0.25">
      <c r="A62">
        <v>52</v>
      </c>
      <c r="O62" s="6"/>
      <c r="P62" s="6"/>
      <c r="Q62" s="6"/>
      <c r="R62" s="6"/>
      <c r="S62" t="e">
        <f t="shared" si="0"/>
        <v>#N/A</v>
      </c>
      <c r="T62" t="e">
        <f t="shared" si="1"/>
        <v>#N/A</v>
      </c>
      <c r="V62" t="b">
        <f t="shared" si="2"/>
        <v>0</v>
      </c>
      <c r="W62" t="b">
        <f t="shared" si="2"/>
        <v>0</v>
      </c>
      <c r="AB62" s="5"/>
      <c r="AC62" s="4"/>
      <c r="AD62" s="5"/>
      <c r="AE62" s="6"/>
      <c r="AF62" s="6"/>
    </row>
    <row r="63" spans="1:32" x14ac:dyDescent="0.25">
      <c r="A63">
        <v>53</v>
      </c>
      <c r="O63" s="6"/>
      <c r="P63" s="6"/>
      <c r="Q63" s="6"/>
      <c r="R63" s="6"/>
      <c r="S63" t="e">
        <f t="shared" si="0"/>
        <v>#N/A</v>
      </c>
      <c r="T63" t="e">
        <f t="shared" si="1"/>
        <v>#N/A</v>
      </c>
      <c r="V63" t="b">
        <f t="shared" si="2"/>
        <v>0</v>
      </c>
      <c r="W63" t="b">
        <f t="shared" si="2"/>
        <v>0</v>
      </c>
      <c r="AB63" s="5"/>
      <c r="AC63" s="4"/>
      <c r="AD63" s="5"/>
      <c r="AE63" s="6"/>
      <c r="AF63" s="6"/>
    </row>
    <row r="64" spans="1:32" x14ac:dyDescent="0.25">
      <c r="A64">
        <v>54</v>
      </c>
      <c r="O64" s="6"/>
      <c r="P64" s="6"/>
      <c r="Q64" s="6"/>
      <c r="R64" s="6"/>
      <c r="S64" t="e">
        <f t="shared" si="0"/>
        <v>#N/A</v>
      </c>
      <c r="T64" t="e">
        <f t="shared" si="1"/>
        <v>#N/A</v>
      </c>
      <c r="V64" t="b">
        <f t="shared" si="2"/>
        <v>0</v>
      </c>
      <c r="W64" t="b">
        <f t="shared" si="2"/>
        <v>0</v>
      </c>
      <c r="AB64" s="5"/>
      <c r="AC64" s="4"/>
      <c r="AD64" s="5"/>
      <c r="AE64" s="6"/>
      <c r="AF64" s="6"/>
    </row>
    <row r="65" spans="1:32" x14ac:dyDescent="0.25">
      <c r="A65">
        <v>55</v>
      </c>
      <c r="O65" s="6"/>
      <c r="P65" s="6"/>
      <c r="Q65" s="6"/>
      <c r="R65" s="6"/>
      <c r="S65" t="e">
        <f t="shared" si="0"/>
        <v>#N/A</v>
      </c>
      <c r="T65" t="e">
        <f t="shared" si="1"/>
        <v>#N/A</v>
      </c>
      <c r="V65" t="b">
        <f t="shared" si="2"/>
        <v>0</v>
      </c>
      <c r="W65" t="b">
        <f t="shared" si="2"/>
        <v>0</v>
      </c>
      <c r="AB65" s="5"/>
      <c r="AC65" s="4"/>
      <c r="AD65" s="5"/>
      <c r="AE65" s="6"/>
      <c r="AF65" s="6"/>
    </row>
    <row r="66" spans="1:32" x14ac:dyDescent="0.25">
      <c r="A66">
        <v>56</v>
      </c>
      <c r="O66" s="6"/>
      <c r="P66" s="6"/>
      <c r="Q66" s="6"/>
      <c r="R66" s="6"/>
      <c r="S66" t="e">
        <f t="shared" si="0"/>
        <v>#N/A</v>
      </c>
      <c r="T66" t="e">
        <f t="shared" si="1"/>
        <v>#N/A</v>
      </c>
      <c r="V66" t="b">
        <f t="shared" si="2"/>
        <v>0</v>
      </c>
      <c r="W66" t="b">
        <f t="shared" si="2"/>
        <v>0</v>
      </c>
      <c r="AB66" s="5"/>
      <c r="AC66" s="4"/>
      <c r="AD66" s="5"/>
      <c r="AE66" s="6"/>
      <c r="AF66" s="6"/>
    </row>
    <row r="67" spans="1:32" x14ac:dyDescent="0.25">
      <c r="A67">
        <v>57</v>
      </c>
      <c r="O67" s="6"/>
      <c r="P67" s="6"/>
      <c r="Q67" s="6"/>
      <c r="R67" s="6"/>
      <c r="S67" t="e">
        <f t="shared" si="0"/>
        <v>#N/A</v>
      </c>
      <c r="T67" t="e">
        <f t="shared" si="1"/>
        <v>#N/A</v>
      </c>
      <c r="V67" t="b">
        <f t="shared" si="2"/>
        <v>0</v>
      </c>
      <c r="W67" t="b">
        <f t="shared" si="2"/>
        <v>0</v>
      </c>
      <c r="AB67" s="5"/>
      <c r="AC67" s="4"/>
      <c r="AD67" s="5"/>
      <c r="AE67" s="6"/>
      <c r="AF67" s="6"/>
    </row>
    <row r="68" spans="1:32" x14ac:dyDescent="0.25">
      <c r="A68">
        <v>58</v>
      </c>
      <c r="O68" s="6"/>
      <c r="P68" s="6"/>
      <c r="Q68" s="6"/>
      <c r="R68" s="6"/>
      <c r="S68" t="e">
        <f t="shared" si="0"/>
        <v>#N/A</v>
      </c>
      <c r="T68" t="e">
        <f t="shared" si="1"/>
        <v>#N/A</v>
      </c>
      <c r="V68" t="b">
        <f t="shared" si="2"/>
        <v>0</v>
      </c>
      <c r="W68" t="b">
        <f t="shared" si="2"/>
        <v>0</v>
      </c>
      <c r="AB68" s="5"/>
      <c r="AC68" s="4"/>
      <c r="AD68" s="5"/>
      <c r="AE68" s="6"/>
      <c r="AF68" s="6"/>
    </row>
    <row r="69" spans="1:32" x14ac:dyDescent="0.25">
      <c r="A69">
        <v>59</v>
      </c>
      <c r="B69" s="1"/>
      <c r="C69" s="1"/>
      <c r="O69" s="6"/>
      <c r="P69" s="6"/>
      <c r="Q69" s="6"/>
      <c r="R69" s="6"/>
      <c r="S69" t="e">
        <f t="shared" si="0"/>
        <v>#N/A</v>
      </c>
      <c r="T69" t="e">
        <f t="shared" si="1"/>
        <v>#N/A</v>
      </c>
      <c r="V69" t="b">
        <f t="shared" si="2"/>
        <v>0</v>
      </c>
      <c r="W69" t="b">
        <f t="shared" si="2"/>
        <v>0</v>
      </c>
      <c r="AB69" s="5"/>
      <c r="AC69" s="4"/>
      <c r="AD69" s="5"/>
      <c r="AE69" s="6"/>
      <c r="AF69" s="6"/>
    </row>
    <row r="70" spans="1:32" x14ac:dyDescent="0.25">
      <c r="A70">
        <v>60</v>
      </c>
      <c r="B70" s="1"/>
      <c r="C70" s="1"/>
      <c r="O70" s="6"/>
      <c r="P70" s="6"/>
      <c r="Q70" s="6"/>
      <c r="R70" s="6"/>
      <c r="S70" t="e">
        <f t="shared" si="0"/>
        <v>#N/A</v>
      </c>
      <c r="T70" t="e">
        <f t="shared" si="1"/>
        <v>#N/A</v>
      </c>
      <c r="V70" t="b">
        <f t="shared" si="2"/>
        <v>0</v>
      </c>
      <c r="W70" t="b">
        <f t="shared" si="2"/>
        <v>0</v>
      </c>
      <c r="AB70" s="5"/>
      <c r="AC70" s="4"/>
      <c r="AD70" s="5"/>
      <c r="AE70" s="6"/>
      <c r="AF70" s="6"/>
    </row>
    <row r="71" spans="1:32" x14ac:dyDescent="0.25">
      <c r="A71">
        <v>61</v>
      </c>
      <c r="B71" s="1"/>
      <c r="C71" s="1"/>
      <c r="O71" s="6"/>
      <c r="P71" s="6"/>
      <c r="Q71" s="6"/>
      <c r="R71" s="6"/>
      <c r="S71" t="e">
        <f t="shared" si="0"/>
        <v>#N/A</v>
      </c>
      <c r="T71" t="e">
        <f t="shared" si="1"/>
        <v>#N/A</v>
      </c>
      <c r="V71" t="b">
        <f t="shared" si="2"/>
        <v>0</v>
      </c>
      <c r="W71" t="b">
        <f t="shared" si="2"/>
        <v>0</v>
      </c>
      <c r="AB71" s="5"/>
      <c r="AC71" s="4"/>
      <c r="AD71" s="5"/>
      <c r="AE71" s="6"/>
      <c r="AF71" s="6"/>
    </row>
    <row r="72" spans="1:32" x14ac:dyDescent="0.25">
      <c r="A72">
        <v>62</v>
      </c>
      <c r="B72" s="1"/>
      <c r="C72" s="1"/>
      <c r="O72" s="6"/>
      <c r="P72" s="6"/>
      <c r="Q72" s="6"/>
      <c r="R72" s="6"/>
      <c r="S72" t="e">
        <f t="shared" si="0"/>
        <v>#N/A</v>
      </c>
      <c r="T72" t="e">
        <f t="shared" si="1"/>
        <v>#N/A</v>
      </c>
      <c r="V72" t="b">
        <f t="shared" si="2"/>
        <v>0</v>
      </c>
      <c r="W72" t="b">
        <f t="shared" si="2"/>
        <v>0</v>
      </c>
      <c r="AB72" s="5"/>
      <c r="AC72" s="4"/>
      <c r="AD72" s="5"/>
      <c r="AE72" s="6"/>
      <c r="AF72" s="6"/>
    </row>
    <row r="73" spans="1:32" x14ac:dyDescent="0.25">
      <c r="A73">
        <v>63</v>
      </c>
      <c r="B73" s="1"/>
      <c r="C73" s="1"/>
      <c r="O73" s="6"/>
      <c r="P73" s="6"/>
      <c r="Q73" s="6"/>
      <c r="R73" s="6"/>
      <c r="S73" t="e">
        <f t="shared" si="0"/>
        <v>#N/A</v>
      </c>
      <c r="T73" t="e">
        <f t="shared" si="1"/>
        <v>#N/A</v>
      </c>
      <c r="V73" t="b">
        <f t="shared" si="2"/>
        <v>0</v>
      </c>
      <c r="W73" t="b">
        <f t="shared" si="2"/>
        <v>0</v>
      </c>
      <c r="AB73" s="5"/>
      <c r="AC73" s="4"/>
      <c r="AD73" s="5"/>
      <c r="AE73" s="6"/>
      <c r="AF73" s="6"/>
    </row>
    <row r="74" spans="1:32" x14ac:dyDescent="0.25">
      <c r="A74">
        <v>64</v>
      </c>
      <c r="B74" s="1"/>
      <c r="C74" s="1"/>
      <c r="O74" s="6"/>
      <c r="P74" s="6"/>
      <c r="Q74" s="6"/>
      <c r="R74" s="6"/>
      <c r="S74" t="e">
        <f t="shared" si="0"/>
        <v>#N/A</v>
      </c>
      <c r="T74" t="e">
        <f t="shared" si="1"/>
        <v>#N/A</v>
      </c>
      <c r="V74" t="b">
        <f t="shared" si="2"/>
        <v>0</v>
      </c>
      <c r="W74" t="b">
        <f t="shared" si="2"/>
        <v>0</v>
      </c>
      <c r="AB74" s="5"/>
      <c r="AC74" s="4"/>
      <c r="AD74" s="5"/>
      <c r="AE74" s="6"/>
      <c r="AF74" s="6"/>
    </row>
    <row r="75" spans="1:32" x14ac:dyDescent="0.25">
      <c r="A75">
        <v>65</v>
      </c>
      <c r="B75" s="1"/>
      <c r="C75" s="1"/>
      <c r="O75" s="6"/>
      <c r="P75" s="6"/>
      <c r="Q75" s="6"/>
      <c r="R75" s="6"/>
      <c r="S75" t="e">
        <f t="shared" si="0"/>
        <v>#N/A</v>
      </c>
      <c r="T75" t="e">
        <f t="shared" si="1"/>
        <v>#N/A</v>
      </c>
      <c r="V75" t="b">
        <f t="shared" si="2"/>
        <v>0</v>
      </c>
      <c r="W75" t="b">
        <f t="shared" si="2"/>
        <v>0</v>
      </c>
      <c r="AB75" s="5"/>
      <c r="AC75" s="4"/>
      <c r="AD75" s="5"/>
      <c r="AE75" s="6"/>
      <c r="AF75" s="6"/>
    </row>
    <row r="76" spans="1:32" x14ac:dyDescent="0.25">
      <c r="A76">
        <v>66</v>
      </c>
      <c r="B76" s="1"/>
      <c r="C76" s="1"/>
      <c r="O76" s="6"/>
      <c r="P76" s="6"/>
      <c r="Q76" s="6"/>
      <c r="R76" s="6"/>
      <c r="S76" t="e">
        <f t="shared" ref="S76:S110" si="3">_xlfn.RANK.AVG(B76,B$11:B$110,0)</f>
        <v>#N/A</v>
      </c>
      <c r="T76" t="e">
        <f t="shared" ref="T76:T110" si="4">_xlfn.RANK.AVG(C76,C$11:C$110,0)</f>
        <v>#N/A</v>
      </c>
      <c r="V76" t="b">
        <f t="shared" ref="V76:W110" si="5">_xlfn.IFNA(S76,FALSE)</f>
        <v>0</v>
      </c>
      <c r="W76" t="b">
        <f t="shared" si="5"/>
        <v>0</v>
      </c>
      <c r="AB76" s="5"/>
      <c r="AC76" s="4"/>
      <c r="AD76" s="5"/>
      <c r="AE76" s="6"/>
      <c r="AF76" s="6"/>
    </row>
    <row r="77" spans="1:32" x14ac:dyDescent="0.25">
      <c r="A77">
        <v>67</v>
      </c>
      <c r="O77" s="6"/>
      <c r="P77" s="6"/>
      <c r="Q77" s="6"/>
      <c r="R77" s="6"/>
      <c r="S77" t="e">
        <f t="shared" si="3"/>
        <v>#N/A</v>
      </c>
      <c r="T77" t="e">
        <f t="shared" si="4"/>
        <v>#N/A</v>
      </c>
      <c r="V77" t="b">
        <f t="shared" si="5"/>
        <v>0</v>
      </c>
      <c r="W77" t="b">
        <f t="shared" si="5"/>
        <v>0</v>
      </c>
      <c r="AB77" s="5"/>
      <c r="AC77" s="4"/>
      <c r="AD77" s="5"/>
      <c r="AE77" s="6"/>
      <c r="AF77" s="6"/>
    </row>
    <row r="78" spans="1:32" x14ac:dyDescent="0.25">
      <c r="A78">
        <v>68</v>
      </c>
      <c r="O78" s="6"/>
      <c r="P78" s="6"/>
      <c r="Q78" s="6"/>
      <c r="R78" s="6"/>
      <c r="S78" t="e">
        <f t="shared" si="3"/>
        <v>#N/A</v>
      </c>
      <c r="T78" t="e">
        <f t="shared" si="4"/>
        <v>#N/A</v>
      </c>
      <c r="V78" t="b">
        <f t="shared" si="5"/>
        <v>0</v>
      </c>
      <c r="W78" t="b">
        <f t="shared" si="5"/>
        <v>0</v>
      </c>
      <c r="AB78" s="5"/>
      <c r="AC78" s="4"/>
      <c r="AD78" s="5"/>
      <c r="AE78" s="6"/>
      <c r="AF78" s="6"/>
    </row>
    <row r="79" spans="1:32" x14ac:dyDescent="0.25">
      <c r="A79">
        <v>69</v>
      </c>
      <c r="O79" s="6"/>
      <c r="P79" s="6"/>
      <c r="Q79" s="6"/>
      <c r="R79" s="6"/>
      <c r="S79" t="e">
        <f t="shared" si="3"/>
        <v>#N/A</v>
      </c>
      <c r="T79" t="e">
        <f t="shared" si="4"/>
        <v>#N/A</v>
      </c>
      <c r="V79" t="b">
        <f t="shared" si="5"/>
        <v>0</v>
      </c>
      <c r="W79" t="b">
        <f t="shared" si="5"/>
        <v>0</v>
      </c>
      <c r="AB79" s="5"/>
      <c r="AC79" s="4"/>
      <c r="AD79" s="5"/>
      <c r="AE79" s="6"/>
      <c r="AF79" s="6"/>
    </row>
    <row r="80" spans="1:32" x14ac:dyDescent="0.25">
      <c r="A80">
        <v>70</v>
      </c>
      <c r="O80" s="6"/>
      <c r="P80" s="6"/>
      <c r="Q80" s="6"/>
      <c r="R80" s="6"/>
      <c r="S80" t="e">
        <f t="shared" si="3"/>
        <v>#N/A</v>
      </c>
      <c r="T80" t="e">
        <f t="shared" si="4"/>
        <v>#N/A</v>
      </c>
      <c r="V80" t="b">
        <f t="shared" si="5"/>
        <v>0</v>
      </c>
      <c r="W80" t="b">
        <f t="shared" si="5"/>
        <v>0</v>
      </c>
      <c r="AB80" s="5"/>
      <c r="AC80" s="4"/>
      <c r="AD80" s="5"/>
      <c r="AE80" s="6"/>
      <c r="AF80" s="6"/>
    </row>
    <row r="81" spans="1:32" x14ac:dyDescent="0.25">
      <c r="A81">
        <v>71</v>
      </c>
      <c r="O81" s="6"/>
      <c r="P81" s="6"/>
      <c r="Q81" s="6"/>
      <c r="R81" s="6"/>
      <c r="S81" t="e">
        <f t="shared" si="3"/>
        <v>#N/A</v>
      </c>
      <c r="T81" t="e">
        <f t="shared" si="4"/>
        <v>#N/A</v>
      </c>
      <c r="V81" t="b">
        <f t="shared" si="5"/>
        <v>0</v>
      </c>
      <c r="W81" t="b">
        <f t="shared" si="5"/>
        <v>0</v>
      </c>
      <c r="AB81" s="5"/>
      <c r="AC81" s="4"/>
      <c r="AD81" s="5"/>
      <c r="AE81" s="6"/>
      <c r="AF81" s="6"/>
    </row>
    <row r="82" spans="1:32" x14ac:dyDescent="0.25">
      <c r="A82">
        <v>72</v>
      </c>
      <c r="O82" s="6"/>
      <c r="P82" s="6"/>
      <c r="Q82" s="6"/>
      <c r="R82" s="6"/>
      <c r="S82" t="e">
        <f t="shared" si="3"/>
        <v>#N/A</v>
      </c>
      <c r="T82" t="e">
        <f t="shared" si="4"/>
        <v>#N/A</v>
      </c>
      <c r="V82" t="b">
        <f t="shared" si="5"/>
        <v>0</v>
      </c>
      <c r="W82" t="b">
        <f t="shared" si="5"/>
        <v>0</v>
      </c>
      <c r="AB82" s="5"/>
      <c r="AC82" s="4"/>
      <c r="AD82" s="5"/>
      <c r="AE82" s="6"/>
      <c r="AF82" s="6"/>
    </row>
    <row r="83" spans="1:32" x14ac:dyDescent="0.25">
      <c r="A83">
        <v>73</v>
      </c>
      <c r="O83" s="6"/>
      <c r="P83" s="6"/>
      <c r="Q83" s="6"/>
      <c r="R83" s="6"/>
      <c r="S83" t="e">
        <f t="shared" si="3"/>
        <v>#N/A</v>
      </c>
      <c r="T83" t="e">
        <f t="shared" si="4"/>
        <v>#N/A</v>
      </c>
      <c r="V83" t="b">
        <f t="shared" si="5"/>
        <v>0</v>
      </c>
      <c r="W83" t="b">
        <f t="shared" si="5"/>
        <v>0</v>
      </c>
      <c r="AB83" s="5"/>
      <c r="AC83" s="4"/>
      <c r="AD83" s="5"/>
      <c r="AE83" s="6"/>
      <c r="AF83" s="6"/>
    </row>
    <row r="84" spans="1:32" x14ac:dyDescent="0.25">
      <c r="A84">
        <v>74</v>
      </c>
      <c r="O84" s="6"/>
      <c r="P84" s="6"/>
      <c r="Q84" s="6"/>
      <c r="R84" s="6"/>
      <c r="S84" t="e">
        <f t="shared" si="3"/>
        <v>#N/A</v>
      </c>
      <c r="T84" t="e">
        <f t="shared" si="4"/>
        <v>#N/A</v>
      </c>
      <c r="V84" t="b">
        <f t="shared" si="5"/>
        <v>0</v>
      </c>
      <c r="W84" t="b">
        <f t="shared" si="5"/>
        <v>0</v>
      </c>
      <c r="AB84" s="5"/>
      <c r="AC84" s="4"/>
      <c r="AD84" s="5"/>
      <c r="AE84" s="6"/>
      <c r="AF84" s="6"/>
    </row>
    <row r="85" spans="1:32" x14ac:dyDescent="0.25">
      <c r="A85">
        <v>75</v>
      </c>
      <c r="O85" s="6"/>
      <c r="P85" s="6"/>
      <c r="Q85" s="6"/>
      <c r="R85" s="6"/>
      <c r="S85" t="e">
        <f t="shared" si="3"/>
        <v>#N/A</v>
      </c>
      <c r="T85" t="e">
        <f t="shared" si="4"/>
        <v>#N/A</v>
      </c>
      <c r="V85" t="b">
        <f t="shared" si="5"/>
        <v>0</v>
      </c>
      <c r="W85" t="b">
        <f t="shared" si="5"/>
        <v>0</v>
      </c>
      <c r="AB85" s="5"/>
      <c r="AC85" s="4"/>
      <c r="AD85" s="5"/>
      <c r="AE85" s="6"/>
      <c r="AF85" s="6"/>
    </row>
    <row r="86" spans="1:32" x14ac:dyDescent="0.25">
      <c r="A86">
        <v>76</v>
      </c>
      <c r="O86" s="6"/>
      <c r="P86" s="6"/>
      <c r="Q86" s="6"/>
      <c r="R86" s="6"/>
      <c r="S86" t="e">
        <f t="shared" si="3"/>
        <v>#N/A</v>
      </c>
      <c r="T86" t="e">
        <f t="shared" si="4"/>
        <v>#N/A</v>
      </c>
      <c r="V86" t="b">
        <f t="shared" si="5"/>
        <v>0</v>
      </c>
      <c r="W86" t="b">
        <f t="shared" si="5"/>
        <v>0</v>
      </c>
      <c r="AB86" s="5"/>
      <c r="AC86" s="4"/>
      <c r="AD86" s="5"/>
      <c r="AE86" s="6"/>
      <c r="AF86" s="6"/>
    </row>
    <row r="87" spans="1:32" x14ac:dyDescent="0.25">
      <c r="A87">
        <v>77</v>
      </c>
      <c r="O87" s="6"/>
      <c r="P87" s="6"/>
      <c r="Q87" s="6"/>
      <c r="R87" s="6"/>
      <c r="S87" t="e">
        <f t="shared" si="3"/>
        <v>#N/A</v>
      </c>
      <c r="T87" t="e">
        <f t="shared" si="4"/>
        <v>#N/A</v>
      </c>
      <c r="V87" t="b">
        <f t="shared" si="5"/>
        <v>0</v>
      </c>
      <c r="W87" t="b">
        <f t="shared" si="5"/>
        <v>0</v>
      </c>
      <c r="AB87" s="5"/>
      <c r="AC87" s="4"/>
      <c r="AD87" s="5"/>
      <c r="AE87" s="6"/>
      <c r="AF87" s="6"/>
    </row>
    <row r="88" spans="1:32" x14ac:dyDescent="0.25">
      <c r="A88">
        <v>78</v>
      </c>
      <c r="O88" s="6"/>
      <c r="P88" s="6"/>
      <c r="Q88" s="6"/>
      <c r="R88" s="6"/>
      <c r="S88" t="e">
        <f t="shared" si="3"/>
        <v>#N/A</v>
      </c>
      <c r="T88" t="e">
        <f t="shared" si="4"/>
        <v>#N/A</v>
      </c>
      <c r="V88" t="b">
        <f t="shared" si="5"/>
        <v>0</v>
      </c>
      <c r="W88" t="b">
        <f t="shared" si="5"/>
        <v>0</v>
      </c>
      <c r="AB88" s="5"/>
      <c r="AC88" s="4"/>
      <c r="AD88" s="5"/>
      <c r="AE88" s="6"/>
      <c r="AF88" s="6"/>
    </row>
    <row r="89" spans="1:32" x14ac:dyDescent="0.25">
      <c r="A89">
        <v>79</v>
      </c>
      <c r="O89" s="6"/>
      <c r="P89" s="6"/>
      <c r="Q89" s="6"/>
      <c r="R89" s="6"/>
      <c r="S89" t="e">
        <f t="shared" si="3"/>
        <v>#N/A</v>
      </c>
      <c r="T89" t="e">
        <f t="shared" si="4"/>
        <v>#N/A</v>
      </c>
      <c r="V89" t="b">
        <f t="shared" si="5"/>
        <v>0</v>
      </c>
      <c r="W89" t="b">
        <f t="shared" si="5"/>
        <v>0</v>
      </c>
      <c r="AB89" s="5"/>
      <c r="AC89" s="4"/>
      <c r="AD89" s="5"/>
      <c r="AE89" s="6"/>
      <c r="AF89" s="6"/>
    </row>
    <row r="90" spans="1:32" x14ac:dyDescent="0.25">
      <c r="A90">
        <v>80</v>
      </c>
      <c r="O90" s="6"/>
      <c r="P90" s="6"/>
      <c r="Q90" s="6"/>
      <c r="R90" s="6"/>
      <c r="S90" t="e">
        <f t="shared" si="3"/>
        <v>#N/A</v>
      </c>
      <c r="T90" t="e">
        <f t="shared" si="4"/>
        <v>#N/A</v>
      </c>
      <c r="V90" t="b">
        <f t="shared" si="5"/>
        <v>0</v>
      </c>
      <c r="W90" t="b">
        <f t="shared" si="5"/>
        <v>0</v>
      </c>
      <c r="AB90" s="5"/>
      <c r="AC90" s="4"/>
      <c r="AD90" s="5"/>
      <c r="AE90" s="6"/>
      <c r="AF90" s="6"/>
    </row>
    <row r="91" spans="1:32" x14ac:dyDescent="0.25">
      <c r="A91">
        <v>81</v>
      </c>
      <c r="O91" s="6"/>
      <c r="P91" s="6"/>
      <c r="Q91" s="6"/>
      <c r="R91" s="6"/>
      <c r="S91" t="e">
        <f t="shared" si="3"/>
        <v>#N/A</v>
      </c>
      <c r="T91" t="e">
        <f t="shared" si="4"/>
        <v>#N/A</v>
      </c>
      <c r="V91" t="b">
        <f t="shared" si="5"/>
        <v>0</v>
      </c>
      <c r="W91" t="b">
        <f t="shared" si="5"/>
        <v>0</v>
      </c>
      <c r="AB91" s="5"/>
      <c r="AC91" s="4"/>
      <c r="AD91" s="5"/>
      <c r="AE91" s="6"/>
      <c r="AF91" s="6"/>
    </row>
    <row r="92" spans="1:32" x14ac:dyDescent="0.25">
      <c r="A92">
        <v>82</v>
      </c>
      <c r="O92" s="6"/>
      <c r="P92" s="6"/>
      <c r="Q92" s="6"/>
      <c r="R92" s="6"/>
      <c r="S92" t="e">
        <f t="shared" si="3"/>
        <v>#N/A</v>
      </c>
      <c r="T92" t="e">
        <f t="shared" si="4"/>
        <v>#N/A</v>
      </c>
      <c r="V92" t="b">
        <f t="shared" si="5"/>
        <v>0</v>
      </c>
      <c r="W92" t="b">
        <f t="shared" si="5"/>
        <v>0</v>
      </c>
      <c r="AB92" s="5"/>
      <c r="AC92" s="4"/>
      <c r="AD92" s="5"/>
      <c r="AE92" s="6"/>
      <c r="AF92" s="6"/>
    </row>
    <row r="93" spans="1:32" x14ac:dyDescent="0.25">
      <c r="A93">
        <v>83</v>
      </c>
      <c r="O93" s="6"/>
      <c r="P93" s="6"/>
      <c r="Q93" s="6"/>
      <c r="R93" s="6"/>
      <c r="S93" t="e">
        <f t="shared" si="3"/>
        <v>#N/A</v>
      </c>
      <c r="T93" t="e">
        <f t="shared" si="4"/>
        <v>#N/A</v>
      </c>
      <c r="V93" t="b">
        <f t="shared" si="5"/>
        <v>0</v>
      </c>
      <c r="W93" t="b">
        <f t="shared" si="5"/>
        <v>0</v>
      </c>
      <c r="AB93" s="5"/>
      <c r="AC93" s="4"/>
      <c r="AD93" s="5"/>
      <c r="AE93" s="6"/>
      <c r="AF93" s="6"/>
    </row>
    <row r="94" spans="1:32" x14ac:dyDescent="0.25">
      <c r="A94">
        <v>84</v>
      </c>
      <c r="O94" s="6"/>
      <c r="P94" s="6"/>
      <c r="Q94" s="6"/>
      <c r="R94" s="6"/>
      <c r="S94" t="e">
        <f t="shared" si="3"/>
        <v>#N/A</v>
      </c>
      <c r="T94" t="e">
        <f t="shared" si="4"/>
        <v>#N/A</v>
      </c>
      <c r="V94" t="b">
        <f t="shared" si="5"/>
        <v>0</v>
      </c>
      <c r="W94" t="b">
        <f t="shared" si="5"/>
        <v>0</v>
      </c>
      <c r="AB94" s="5"/>
      <c r="AC94" s="4"/>
      <c r="AD94" s="5"/>
      <c r="AE94" s="6"/>
      <c r="AF94" s="6"/>
    </row>
    <row r="95" spans="1:32" x14ac:dyDescent="0.25">
      <c r="A95">
        <v>85</v>
      </c>
      <c r="O95" s="6"/>
      <c r="P95" s="6"/>
      <c r="Q95" s="6"/>
      <c r="R95" s="6"/>
      <c r="S95" t="e">
        <f t="shared" si="3"/>
        <v>#N/A</v>
      </c>
      <c r="T95" t="e">
        <f t="shared" si="4"/>
        <v>#N/A</v>
      </c>
      <c r="V95" t="b">
        <f t="shared" si="5"/>
        <v>0</v>
      </c>
      <c r="W95" t="b">
        <f t="shared" si="5"/>
        <v>0</v>
      </c>
      <c r="AB95" s="5"/>
      <c r="AC95" s="4"/>
      <c r="AD95" s="5"/>
      <c r="AE95" s="6"/>
      <c r="AF95" s="6"/>
    </row>
    <row r="96" spans="1:32" x14ac:dyDescent="0.25">
      <c r="A96">
        <v>86</v>
      </c>
      <c r="O96" s="6"/>
      <c r="P96" s="6"/>
      <c r="Q96" s="6"/>
      <c r="R96" s="6"/>
      <c r="S96" t="e">
        <f t="shared" si="3"/>
        <v>#N/A</v>
      </c>
      <c r="T96" t="e">
        <f t="shared" si="4"/>
        <v>#N/A</v>
      </c>
      <c r="V96" t="b">
        <f t="shared" si="5"/>
        <v>0</v>
      </c>
      <c r="W96" t="b">
        <f t="shared" si="5"/>
        <v>0</v>
      </c>
      <c r="AB96" s="5"/>
      <c r="AC96" s="4"/>
      <c r="AD96" s="5"/>
      <c r="AE96" s="6"/>
      <c r="AF96" s="6"/>
    </row>
    <row r="97" spans="1:32" x14ac:dyDescent="0.25">
      <c r="A97">
        <v>87</v>
      </c>
      <c r="O97" s="6"/>
      <c r="P97" s="6"/>
      <c r="Q97" s="6"/>
      <c r="R97" s="6"/>
      <c r="S97" t="e">
        <f t="shared" si="3"/>
        <v>#N/A</v>
      </c>
      <c r="T97" t="e">
        <f t="shared" si="4"/>
        <v>#N/A</v>
      </c>
      <c r="V97" t="b">
        <f t="shared" si="5"/>
        <v>0</v>
      </c>
      <c r="W97" t="b">
        <f t="shared" si="5"/>
        <v>0</v>
      </c>
      <c r="AB97" s="5"/>
      <c r="AC97" s="4"/>
      <c r="AD97" s="5"/>
      <c r="AE97" s="6"/>
      <c r="AF97" s="6"/>
    </row>
    <row r="98" spans="1:32" x14ac:dyDescent="0.25">
      <c r="A98">
        <v>88</v>
      </c>
      <c r="O98" s="6"/>
      <c r="P98" s="6"/>
      <c r="Q98" s="6"/>
      <c r="R98" s="6"/>
      <c r="S98" t="e">
        <f t="shared" si="3"/>
        <v>#N/A</v>
      </c>
      <c r="T98" t="e">
        <f t="shared" si="4"/>
        <v>#N/A</v>
      </c>
      <c r="V98" t="b">
        <f t="shared" si="5"/>
        <v>0</v>
      </c>
      <c r="W98" t="b">
        <f t="shared" si="5"/>
        <v>0</v>
      </c>
      <c r="AB98" s="5"/>
      <c r="AC98" s="4"/>
      <c r="AD98" s="5"/>
      <c r="AE98" s="6"/>
      <c r="AF98" s="6"/>
    </row>
    <row r="99" spans="1:32" x14ac:dyDescent="0.25">
      <c r="A99">
        <v>89</v>
      </c>
      <c r="O99" s="6"/>
      <c r="P99" s="6"/>
      <c r="Q99" s="6"/>
      <c r="R99" s="6"/>
      <c r="S99" t="e">
        <f t="shared" si="3"/>
        <v>#N/A</v>
      </c>
      <c r="T99" t="e">
        <f t="shared" si="4"/>
        <v>#N/A</v>
      </c>
      <c r="V99" t="b">
        <f t="shared" si="5"/>
        <v>0</v>
      </c>
      <c r="W99" t="b">
        <f t="shared" si="5"/>
        <v>0</v>
      </c>
      <c r="AB99" s="5"/>
      <c r="AC99" s="4"/>
      <c r="AD99" s="5"/>
      <c r="AE99" s="6"/>
      <c r="AF99" s="6"/>
    </row>
    <row r="100" spans="1:32" x14ac:dyDescent="0.25">
      <c r="A100">
        <v>90</v>
      </c>
      <c r="O100" s="6"/>
      <c r="P100" s="6"/>
      <c r="Q100" s="6"/>
      <c r="R100" s="6"/>
      <c r="S100" t="e">
        <f t="shared" si="3"/>
        <v>#N/A</v>
      </c>
      <c r="T100" t="e">
        <f t="shared" si="4"/>
        <v>#N/A</v>
      </c>
      <c r="V100" t="b">
        <f t="shared" si="5"/>
        <v>0</v>
      </c>
      <c r="W100" t="b">
        <f t="shared" si="5"/>
        <v>0</v>
      </c>
      <c r="AB100" s="5"/>
      <c r="AC100" s="4"/>
      <c r="AD100" s="5"/>
      <c r="AE100" s="6"/>
      <c r="AF100" s="6"/>
    </row>
    <row r="101" spans="1:32" x14ac:dyDescent="0.25">
      <c r="A101">
        <v>91</v>
      </c>
      <c r="O101" s="6"/>
      <c r="P101" s="6"/>
      <c r="Q101" s="6"/>
      <c r="R101" s="6"/>
      <c r="S101" t="e">
        <f t="shared" si="3"/>
        <v>#N/A</v>
      </c>
      <c r="T101" t="e">
        <f t="shared" si="4"/>
        <v>#N/A</v>
      </c>
      <c r="V101" t="b">
        <f t="shared" si="5"/>
        <v>0</v>
      </c>
      <c r="W101" t="b">
        <f t="shared" si="5"/>
        <v>0</v>
      </c>
      <c r="AB101" s="5"/>
      <c r="AC101" s="4"/>
      <c r="AD101" s="5"/>
      <c r="AE101" s="6"/>
      <c r="AF101" s="6"/>
    </row>
    <row r="102" spans="1:32" x14ac:dyDescent="0.25">
      <c r="A102">
        <v>92</v>
      </c>
      <c r="O102" s="6"/>
      <c r="P102" s="6"/>
      <c r="Q102" s="6"/>
      <c r="R102" s="6"/>
      <c r="S102" t="e">
        <f t="shared" si="3"/>
        <v>#N/A</v>
      </c>
      <c r="T102" t="e">
        <f t="shared" si="4"/>
        <v>#N/A</v>
      </c>
      <c r="V102" t="b">
        <f t="shared" si="5"/>
        <v>0</v>
      </c>
      <c r="W102" t="b">
        <f t="shared" si="5"/>
        <v>0</v>
      </c>
      <c r="AB102" s="5"/>
      <c r="AC102" s="4"/>
      <c r="AD102" s="5"/>
      <c r="AE102" s="6"/>
      <c r="AF102" s="6"/>
    </row>
    <row r="103" spans="1:32" x14ac:dyDescent="0.25">
      <c r="A103">
        <v>93</v>
      </c>
      <c r="O103" s="6"/>
      <c r="P103" s="6"/>
      <c r="Q103" s="6"/>
      <c r="R103" s="6"/>
      <c r="S103" t="e">
        <f t="shared" si="3"/>
        <v>#N/A</v>
      </c>
      <c r="T103" t="e">
        <f t="shared" si="4"/>
        <v>#N/A</v>
      </c>
      <c r="V103" t="b">
        <f t="shared" si="5"/>
        <v>0</v>
      </c>
      <c r="W103" t="b">
        <f t="shared" si="5"/>
        <v>0</v>
      </c>
      <c r="AB103" s="5"/>
      <c r="AC103" s="4"/>
      <c r="AD103" s="5"/>
      <c r="AE103" s="6"/>
      <c r="AF103" s="6"/>
    </row>
    <row r="104" spans="1:32" x14ac:dyDescent="0.25">
      <c r="A104">
        <v>94</v>
      </c>
      <c r="O104" s="6"/>
      <c r="P104" s="6"/>
      <c r="Q104" s="6"/>
      <c r="R104" s="6"/>
      <c r="S104" t="e">
        <f t="shared" si="3"/>
        <v>#N/A</v>
      </c>
      <c r="T104" t="e">
        <f t="shared" si="4"/>
        <v>#N/A</v>
      </c>
      <c r="V104" t="b">
        <f t="shared" si="5"/>
        <v>0</v>
      </c>
      <c r="W104" t="b">
        <f t="shared" si="5"/>
        <v>0</v>
      </c>
      <c r="AB104" s="5"/>
      <c r="AC104" s="4"/>
      <c r="AD104" s="5"/>
      <c r="AE104" s="6"/>
      <c r="AF104" s="6"/>
    </row>
    <row r="105" spans="1:32" x14ac:dyDescent="0.25">
      <c r="A105">
        <v>95</v>
      </c>
      <c r="O105" s="6"/>
      <c r="P105" s="6"/>
      <c r="Q105" s="6"/>
      <c r="R105" s="6"/>
      <c r="S105" t="e">
        <f t="shared" si="3"/>
        <v>#N/A</v>
      </c>
      <c r="T105" t="e">
        <f t="shared" si="4"/>
        <v>#N/A</v>
      </c>
      <c r="V105" t="b">
        <f t="shared" si="5"/>
        <v>0</v>
      </c>
      <c r="W105" t="b">
        <f t="shared" si="5"/>
        <v>0</v>
      </c>
      <c r="AB105" s="5"/>
      <c r="AC105" s="4"/>
      <c r="AD105" s="5"/>
      <c r="AE105" s="6"/>
      <c r="AF105" s="6"/>
    </row>
    <row r="106" spans="1:32" x14ac:dyDescent="0.25">
      <c r="A106">
        <v>96</v>
      </c>
      <c r="O106" s="6"/>
      <c r="P106" s="6"/>
      <c r="Q106" s="6"/>
      <c r="R106" s="6"/>
      <c r="S106" t="e">
        <f t="shared" si="3"/>
        <v>#N/A</v>
      </c>
      <c r="T106" t="e">
        <f t="shared" si="4"/>
        <v>#N/A</v>
      </c>
      <c r="V106" t="b">
        <f t="shared" si="5"/>
        <v>0</v>
      </c>
      <c r="W106" t="b">
        <f t="shared" si="5"/>
        <v>0</v>
      </c>
      <c r="AB106" s="5"/>
      <c r="AC106" s="4"/>
      <c r="AD106" s="5"/>
      <c r="AE106" s="6"/>
      <c r="AF106" s="6"/>
    </row>
    <row r="107" spans="1:32" x14ac:dyDescent="0.25">
      <c r="A107">
        <v>97</v>
      </c>
      <c r="O107" s="6"/>
      <c r="P107" s="6"/>
      <c r="Q107" s="6"/>
      <c r="R107" s="6"/>
      <c r="S107" t="e">
        <f t="shared" si="3"/>
        <v>#N/A</v>
      </c>
      <c r="T107" t="e">
        <f t="shared" si="4"/>
        <v>#N/A</v>
      </c>
      <c r="V107" t="b">
        <f t="shared" si="5"/>
        <v>0</v>
      </c>
      <c r="W107" t="b">
        <f t="shared" si="5"/>
        <v>0</v>
      </c>
      <c r="AB107" s="5"/>
      <c r="AC107" s="4"/>
      <c r="AD107" s="5"/>
      <c r="AE107" s="6"/>
      <c r="AF107" s="6"/>
    </row>
    <row r="108" spans="1:32" x14ac:dyDescent="0.25">
      <c r="A108">
        <v>98</v>
      </c>
      <c r="O108" s="6"/>
      <c r="P108" s="6"/>
      <c r="Q108" s="6"/>
      <c r="R108" s="6"/>
      <c r="S108" t="e">
        <f t="shared" si="3"/>
        <v>#N/A</v>
      </c>
      <c r="T108" t="e">
        <f t="shared" si="4"/>
        <v>#N/A</v>
      </c>
      <c r="V108" t="b">
        <f t="shared" si="5"/>
        <v>0</v>
      </c>
      <c r="W108" t="b">
        <f t="shared" si="5"/>
        <v>0</v>
      </c>
      <c r="AB108" s="5"/>
      <c r="AC108" s="4"/>
      <c r="AD108" s="5"/>
      <c r="AE108" s="6"/>
      <c r="AF108" s="6"/>
    </row>
    <row r="109" spans="1:32" x14ac:dyDescent="0.25">
      <c r="A109">
        <v>99</v>
      </c>
      <c r="O109" s="6"/>
      <c r="P109" s="6"/>
      <c r="Q109" s="6"/>
      <c r="R109" s="6"/>
      <c r="S109" t="e">
        <f t="shared" si="3"/>
        <v>#N/A</v>
      </c>
      <c r="T109" t="e">
        <f t="shared" si="4"/>
        <v>#N/A</v>
      </c>
      <c r="V109" t="b">
        <f t="shared" si="5"/>
        <v>0</v>
      </c>
      <c r="W109" t="b">
        <f t="shared" si="5"/>
        <v>0</v>
      </c>
      <c r="AB109" s="5"/>
      <c r="AC109" s="4"/>
      <c r="AD109" s="5"/>
      <c r="AE109" s="6"/>
      <c r="AF109" s="6"/>
    </row>
    <row r="110" spans="1:32" x14ac:dyDescent="0.25">
      <c r="A110">
        <v>100</v>
      </c>
      <c r="O110" s="6"/>
      <c r="P110" s="6"/>
      <c r="Q110" s="6"/>
      <c r="R110" s="6"/>
      <c r="S110" t="e">
        <f t="shared" si="3"/>
        <v>#N/A</v>
      </c>
      <c r="T110" t="e">
        <f t="shared" si="4"/>
        <v>#N/A</v>
      </c>
      <c r="V110" t="b">
        <f t="shared" si="5"/>
        <v>0</v>
      </c>
      <c r="W110" t="b">
        <f t="shared" si="5"/>
        <v>0</v>
      </c>
      <c r="AB110" s="5"/>
      <c r="AC110" s="4"/>
      <c r="AD110" s="5"/>
      <c r="AE110" s="6"/>
      <c r="AF110" s="6"/>
    </row>
  </sheetData>
  <mergeCells count="3">
    <mergeCell ref="F12:G12"/>
    <mergeCell ref="F19:G19"/>
    <mergeCell ref="B3:G7"/>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Runs test for linearity</vt:lpstr>
      <vt:lpstr>Correlation n=100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2016-03-19T18:06:07Z</dcterms:created>
  <dcterms:modified xsi:type="dcterms:W3CDTF">2016-11-03T13:52:50Z</dcterms:modified>
</cp:coreProperties>
</file>