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4370" windowHeight="6705"/>
  </bookViews>
  <sheets>
    <sheet name="Paired-sample tests calculator" sheetId="3" r:id="rId1"/>
    <sheet name="Wilcoxon test probabilities" sheetId="2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" l="1"/>
  <c r="I7" i="3"/>
  <c r="I32" i="3" l="1"/>
  <c r="H32" i="3"/>
  <c r="I31" i="3"/>
  <c r="H31" i="3"/>
  <c r="I29" i="3"/>
  <c r="H29" i="3"/>
  <c r="I30" i="3"/>
  <c r="H30" i="3"/>
  <c r="I28" i="3"/>
  <c r="H28" i="3"/>
  <c r="X15" i="3"/>
  <c r="Y15" i="3" s="1"/>
  <c r="Z15" i="3" s="1"/>
  <c r="I20" i="3" s="1"/>
  <c r="X14" i="3"/>
  <c r="K41" i="3"/>
  <c r="K42" i="3"/>
  <c r="O42" i="3" s="1"/>
  <c r="K43" i="3"/>
  <c r="O43" i="3" s="1"/>
  <c r="K44" i="3"/>
  <c r="P44" i="3" s="1"/>
  <c r="K45" i="3"/>
  <c r="K46" i="3"/>
  <c r="O46" i="3" s="1"/>
  <c r="K47" i="3"/>
  <c r="K48" i="3"/>
  <c r="P48" i="3" s="1"/>
  <c r="K49" i="3"/>
  <c r="K50" i="3"/>
  <c r="O50" i="3" s="1"/>
  <c r="K51" i="3"/>
  <c r="L51" i="3" s="1"/>
  <c r="M51" i="3" s="1"/>
  <c r="K52" i="3"/>
  <c r="P52" i="3" s="1"/>
  <c r="K53" i="3"/>
  <c r="K54" i="3"/>
  <c r="O54" i="3" s="1"/>
  <c r="K55" i="3"/>
  <c r="K56" i="3"/>
  <c r="P56" i="3" s="1"/>
  <c r="K57" i="3"/>
  <c r="P57" i="3" s="1"/>
  <c r="K58" i="3"/>
  <c r="O58" i="3" s="1"/>
  <c r="K59" i="3"/>
  <c r="O59" i="3" s="1"/>
  <c r="K60" i="3"/>
  <c r="P60" i="3" s="1"/>
  <c r="K61" i="3"/>
  <c r="K62" i="3"/>
  <c r="O62" i="3" s="1"/>
  <c r="K63" i="3"/>
  <c r="K64" i="3"/>
  <c r="P64" i="3" s="1"/>
  <c r="K65" i="3"/>
  <c r="K66" i="3"/>
  <c r="O66" i="3" s="1"/>
  <c r="K67" i="3"/>
  <c r="L67" i="3" s="1"/>
  <c r="M67" i="3" s="1"/>
  <c r="K68" i="3"/>
  <c r="P68" i="3" s="1"/>
  <c r="K69" i="3"/>
  <c r="K70" i="3"/>
  <c r="O70" i="3" s="1"/>
  <c r="K71" i="3"/>
  <c r="K72" i="3"/>
  <c r="P72" i="3" s="1"/>
  <c r="K73" i="3"/>
  <c r="K74" i="3"/>
  <c r="O74" i="3" s="1"/>
  <c r="K75" i="3"/>
  <c r="L75" i="3" s="1"/>
  <c r="M75" i="3" s="1"/>
  <c r="K76" i="3"/>
  <c r="P76" i="3" s="1"/>
  <c r="K77" i="3"/>
  <c r="K78" i="3"/>
  <c r="O78" i="3" s="1"/>
  <c r="K79" i="3"/>
  <c r="K80" i="3"/>
  <c r="P80" i="3" s="1"/>
  <c r="K81" i="3"/>
  <c r="K82" i="3"/>
  <c r="O82" i="3" s="1"/>
  <c r="K83" i="3"/>
  <c r="L83" i="3" s="1"/>
  <c r="M83" i="3" s="1"/>
  <c r="K84" i="3"/>
  <c r="P84" i="3" s="1"/>
  <c r="K85" i="3"/>
  <c r="K86" i="3"/>
  <c r="O86" i="3" s="1"/>
  <c r="K87" i="3"/>
  <c r="K88" i="3"/>
  <c r="P88" i="3" s="1"/>
  <c r="K89" i="3"/>
  <c r="K90" i="3"/>
  <c r="O90" i="3" s="1"/>
  <c r="K91" i="3"/>
  <c r="L91" i="3" s="1"/>
  <c r="M91" i="3" s="1"/>
  <c r="K92" i="3"/>
  <c r="P92" i="3" s="1"/>
  <c r="K93" i="3"/>
  <c r="K94" i="3"/>
  <c r="O94" i="3" s="1"/>
  <c r="K95" i="3"/>
  <c r="K96" i="3"/>
  <c r="P96" i="3" s="1"/>
  <c r="K97" i="3"/>
  <c r="K98" i="3"/>
  <c r="O98" i="3" s="1"/>
  <c r="K99" i="3"/>
  <c r="L99" i="3" s="1"/>
  <c r="M99" i="3" s="1"/>
  <c r="K100" i="3"/>
  <c r="P100" i="3" s="1"/>
  <c r="K101" i="3"/>
  <c r="K102" i="3"/>
  <c r="O102" i="3" s="1"/>
  <c r="K103" i="3"/>
  <c r="K104" i="3"/>
  <c r="P104" i="3" s="1"/>
  <c r="K105" i="3"/>
  <c r="K36" i="3"/>
  <c r="L36" i="3" s="1"/>
  <c r="M36" i="3" s="1"/>
  <c r="K37" i="3"/>
  <c r="P37" i="3" s="1"/>
  <c r="K38" i="3"/>
  <c r="K39" i="3"/>
  <c r="K40" i="3"/>
  <c r="P40" i="3" s="1"/>
  <c r="K35" i="3"/>
  <c r="L35" i="3" s="1"/>
  <c r="M35" i="3" s="1"/>
  <c r="K34" i="3"/>
  <c r="K33" i="3"/>
  <c r="L33" i="3" s="1"/>
  <c r="M33" i="3" s="1"/>
  <c r="K32" i="3"/>
  <c r="L32" i="3" s="1"/>
  <c r="M32" i="3" s="1"/>
  <c r="K31" i="3"/>
  <c r="L31" i="3" s="1"/>
  <c r="M31" i="3" s="1"/>
  <c r="K30" i="3"/>
  <c r="K29" i="3"/>
  <c r="K28" i="3"/>
  <c r="L28" i="3" s="1"/>
  <c r="M28" i="3" s="1"/>
  <c r="K27" i="3"/>
  <c r="L27" i="3" s="1"/>
  <c r="M27" i="3" s="1"/>
  <c r="K26" i="3"/>
  <c r="K25" i="3"/>
  <c r="L25" i="3" s="1"/>
  <c r="M25" i="3" s="1"/>
  <c r="K24" i="3"/>
  <c r="L24" i="3" s="1"/>
  <c r="M24" i="3" s="1"/>
  <c r="K23" i="3"/>
  <c r="L23" i="3" s="1"/>
  <c r="M23" i="3" s="1"/>
  <c r="K22" i="3"/>
  <c r="K21" i="3"/>
  <c r="K20" i="3"/>
  <c r="L20" i="3" s="1"/>
  <c r="M20" i="3" s="1"/>
  <c r="K19" i="3"/>
  <c r="L19" i="3" s="1"/>
  <c r="M19" i="3" s="1"/>
  <c r="K18" i="3"/>
  <c r="K17" i="3"/>
  <c r="K16" i="3"/>
  <c r="L16" i="3" s="1"/>
  <c r="M16" i="3" s="1"/>
  <c r="K15" i="3"/>
  <c r="L15" i="3" s="1"/>
  <c r="M15" i="3" s="1"/>
  <c r="K14" i="3"/>
  <c r="K13" i="3"/>
  <c r="K12" i="3"/>
  <c r="L12" i="3" s="1"/>
  <c r="M12" i="3" s="1"/>
  <c r="K11" i="3"/>
  <c r="L11" i="3" s="1"/>
  <c r="M11" i="3" s="1"/>
  <c r="K10" i="3"/>
  <c r="K9" i="3"/>
  <c r="K8" i="3"/>
  <c r="L8" i="3" s="1"/>
  <c r="M8" i="3" s="1"/>
  <c r="K7" i="3"/>
  <c r="L7" i="3" s="1"/>
  <c r="M7" i="3" s="1"/>
  <c r="K6" i="3"/>
  <c r="L6" i="3" l="1"/>
  <c r="M6" i="3" s="1"/>
  <c r="O6" i="3"/>
  <c r="S14" i="3"/>
  <c r="Y14" i="3"/>
  <c r="I19" i="3" s="1"/>
  <c r="L64" i="3"/>
  <c r="M64" i="3" s="1"/>
  <c r="L52" i="3"/>
  <c r="M52" i="3" s="1"/>
  <c r="L56" i="3"/>
  <c r="M56" i="3" s="1"/>
  <c r="L46" i="3"/>
  <c r="M46" i="3" s="1"/>
  <c r="L88" i="3"/>
  <c r="M88" i="3" s="1"/>
  <c r="L102" i="3"/>
  <c r="M102" i="3" s="1"/>
  <c r="L72" i="3"/>
  <c r="M72" i="3" s="1"/>
  <c r="L104" i="3"/>
  <c r="M104" i="3" s="1"/>
  <c r="L80" i="3"/>
  <c r="M80" i="3" s="1"/>
  <c r="L70" i="3"/>
  <c r="M70" i="3" s="1"/>
  <c r="L54" i="3"/>
  <c r="M54" i="3" s="1"/>
  <c r="L48" i="3"/>
  <c r="M48" i="3" s="1"/>
  <c r="L96" i="3"/>
  <c r="M96" i="3" s="1"/>
  <c r="L62" i="3"/>
  <c r="M62" i="3" s="1"/>
  <c r="L44" i="3"/>
  <c r="M44" i="3" s="1"/>
  <c r="L40" i="3"/>
  <c r="M40" i="3" s="1"/>
  <c r="L98" i="3"/>
  <c r="M98" i="3" s="1"/>
  <c r="L90" i="3"/>
  <c r="M90" i="3" s="1"/>
  <c r="L82" i="3"/>
  <c r="M82" i="3" s="1"/>
  <c r="L74" i="3"/>
  <c r="M74" i="3" s="1"/>
  <c r="L66" i="3"/>
  <c r="M66" i="3" s="1"/>
  <c r="L58" i="3"/>
  <c r="M58" i="3" s="1"/>
  <c r="L50" i="3"/>
  <c r="M50" i="3" s="1"/>
  <c r="L42" i="3"/>
  <c r="M42" i="3" s="1"/>
  <c r="O99" i="3"/>
  <c r="O88" i="3"/>
  <c r="O76" i="3"/>
  <c r="O67" i="3"/>
  <c r="O56" i="3"/>
  <c r="O44" i="3"/>
  <c r="P94" i="3"/>
  <c r="P78" i="3"/>
  <c r="P62" i="3"/>
  <c r="P46" i="3"/>
  <c r="L37" i="3"/>
  <c r="M37" i="3" s="1"/>
  <c r="L100" i="3"/>
  <c r="M100" i="3" s="1"/>
  <c r="L92" i="3"/>
  <c r="M92" i="3" s="1"/>
  <c r="L84" i="3"/>
  <c r="M84" i="3" s="1"/>
  <c r="L76" i="3"/>
  <c r="M76" i="3" s="1"/>
  <c r="L68" i="3"/>
  <c r="M68" i="3" s="1"/>
  <c r="L60" i="3"/>
  <c r="M60" i="3" s="1"/>
  <c r="O96" i="3"/>
  <c r="O84" i="3"/>
  <c r="O75" i="3"/>
  <c r="O64" i="3"/>
  <c r="O52" i="3"/>
  <c r="P90" i="3"/>
  <c r="P74" i="3"/>
  <c r="P58" i="3"/>
  <c r="P42" i="3"/>
  <c r="L94" i="3"/>
  <c r="M94" i="3" s="1"/>
  <c r="L86" i="3"/>
  <c r="M86" i="3" s="1"/>
  <c r="L78" i="3"/>
  <c r="M78" i="3" s="1"/>
  <c r="O104" i="3"/>
  <c r="O92" i="3"/>
  <c r="O83" i="3"/>
  <c r="O72" i="3"/>
  <c r="O60" i="3"/>
  <c r="O51" i="3"/>
  <c r="P102" i="3"/>
  <c r="P86" i="3"/>
  <c r="P70" i="3"/>
  <c r="P54" i="3"/>
  <c r="O100" i="3"/>
  <c r="O91" i="3"/>
  <c r="O80" i="3"/>
  <c r="O68" i="3"/>
  <c r="O48" i="3"/>
  <c r="P98" i="3"/>
  <c r="P82" i="3"/>
  <c r="P66" i="3"/>
  <c r="P50" i="3"/>
  <c r="P39" i="3"/>
  <c r="O39" i="3"/>
  <c r="O105" i="3"/>
  <c r="L105" i="3"/>
  <c r="M105" i="3" s="1"/>
  <c r="O97" i="3"/>
  <c r="L97" i="3"/>
  <c r="M97" i="3" s="1"/>
  <c r="O89" i="3"/>
  <c r="L89" i="3"/>
  <c r="M89" i="3" s="1"/>
  <c r="P49" i="3"/>
  <c r="O49" i="3"/>
  <c r="L49" i="3"/>
  <c r="M49" i="3" s="1"/>
  <c r="L21" i="3"/>
  <c r="M21" i="3" s="1"/>
  <c r="O38" i="3"/>
  <c r="P38" i="3"/>
  <c r="L39" i="3"/>
  <c r="M39" i="3" s="1"/>
  <c r="P59" i="3"/>
  <c r="L59" i="3"/>
  <c r="M59" i="3" s="1"/>
  <c r="P43" i="3"/>
  <c r="L43" i="3"/>
  <c r="M43" i="3" s="1"/>
  <c r="O40" i="3"/>
  <c r="P99" i="3"/>
  <c r="P91" i="3"/>
  <c r="P83" i="3"/>
  <c r="P75" i="3"/>
  <c r="P67" i="3"/>
  <c r="L38" i="3"/>
  <c r="M38" i="3" s="1"/>
  <c r="P101" i="3"/>
  <c r="L101" i="3"/>
  <c r="M101" i="3" s="1"/>
  <c r="P93" i="3"/>
  <c r="L93" i="3"/>
  <c r="M93" i="3" s="1"/>
  <c r="P85" i="3"/>
  <c r="L85" i="3"/>
  <c r="M85" i="3" s="1"/>
  <c r="P77" i="3"/>
  <c r="L77" i="3"/>
  <c r="M77" i="3" s="1"/>
  <c r="P69" i="3"/>
  <c r="L69" i="3"/>
  <c r="M69" i="3" s="1"/>
  <c r="P61" i="3"/>
  <c r="L61" i="3"/>
  <c r="M61" i="3" s="1"/>
  <c r="P53" i="3"/>
  <c r="L53" i="3"/>
  <c r="M53" i="3" s="1"/>
  <c r="P45" i="3"/>
  <c r="L45" i="3"/>
  <c r="M45" i="3" s="1"/>
  <c r="O101" i="3"/>
  <c r="O93" i="3"/>
  <c r="O85" i="3"/>
  <c r="O77" i="3"/>
  <c r="O69" i="3"/>
  <c r="O61" i="3"/>
  <c r="O53" i="3"/>
  <c r="O45" i="3"/>
  <c r="O37" i="3"/>
  <c r="O81" i="3"/>
  <c r="L81" i="3"/>
  <c r="M81" i="3" s="1"/>
  <c r="O73" i="3"/>
  <c r="L73" i="3"/>
  <c r="M73" i="3" s="1"/>
  <c r="P65" i="3"/>
  <c r="O65" i="3"/>
  <c r="L65" i="3"/>
  <c r="M65" i="3" s="1"/>
  <c r="O57" i="3"/>
  <c r="L57" i="3"/>
  <c r="M57" i="3" s="1"/>
  <c r="O41" i="3"/>
  <c r="L41" i="3"/>
  <c r="M41" i="3" s="1"/>
  <c r="P36" i="3"/>
  <c r="O36" i="3"/>
  <c r="P103" i="3"/>
  <c r="O103" i="3"/>
  <c r="L103" i="3"/>
  <c r="M103" i="3" s="1"/>
  <c r="P95" i="3"/>
  <c r="O95" i="3"/>
  <c r="L95" i="3"/>
  <c r="M95" i="3" s="1"/>
  <c r="P87" i="3"/>
  <c r="O87" i="3"/>
  <c r="L87" i="3"/>
  <c r="M87" i="3" s="1"/>
  <c r="P79" i="3"/>
  <c r="O79" i="3"/>
  <c r="L79" i="3"/>
  <c r="M79" i="3" s="1"/>
  <c r="P71" i="3"/>
  <c r="O71" i="3"/>
  <c r="L71" i="3"/>
  <c r="M71" i="3" s="1"/>
  <c r="P63" i="3"/>
  <c r="O63" i="3"/>
  <c r="L63" i="3"/>
  <c r="M63" i="3" s="1"/>
  <c r="P55" i="3"/>
  <c r="O55" i="3"/>
  <c r="L55" i="3"/>
  <c r="M55" i="3" s="1"/>
  <c r="P47" i="3"/>
  <c r="O47" i="3"/>
  <c r="L47" i="3"/>
  <c r="M47" i="3" s="1"/>
  <c r="P105" i="3"/>
  <c r="P97" i="3"/>
  <c r="P89" i="3"/>
  <c r="P81" i="3"/>
  <c r="P73" i="3"/>
  <c r="P51" i="3"/>
  <c r="P41" i="3"/>
  <c r="L13" i="3"/>
  <c r="M13" i="3" s="1"/>
  <c r="L9" i="3"/>
  <c r="M9" i="3" s="1"/>
  <c r="L29" i="3"/>
  <c r="M29" i="3" s="1"/>
  <c r="L17" i="3"/>
  <c r="M17" i="3" s="1"/>
  <c r="L10" i="3"/>
  <c r="M10" i="3" s="1"/>
  <c r="L22" i="3"/>
  <c r="M22" i="3" s="1"/>
  <c r="L18" i="3"/>
  <c r="M18" i="3" s="1"/>
  <c r="L14" i="3"/>
  <c r="M14" i="3" s="1"/>
  <c r="L26" i="3"/>
  <c r="M26" i="3" s="1"/>
  <c r="L30" i="3"/>
  <c r="M30" i="3" s="1"/>
  <c r="L34" i="3"/>
  <c r="M34" i="3" s="1"/>
  <c r="H3" i="2"/>
  <c r="I6" i="2" s="1"/>
  <c r="H2" i="2"/>
  <c r="N30" i="3" l="1"/>
  <c r="O30" i="3" s="1"/>
  <c r="N10" i="3"/>
  <c r="P10" i="3" s="1"/>
  <c r="N41" i="3"/>
  <c r="N75" i="3"/>
  <c r="N70" i="3"/>
  <c r="N23" i="3"/>
  <c r="N88" i="3"/>
  <c r="N6" i="3"/>
  <c r="P6" i="3" s="1"/>
  <c r="N9" i="3"/>
  <c r="O9" i="3" s="1"/>
  <c r="N47" i="3"/>
  <c r="N79" i="3"/>
  <c r="N81" i="3"/>
  <c r="N45" i="3"/>
  <c r="N61" i="3"/>
  <c r="N77" i="3"/>
  <c r="N93" i="3"/>
  <c r="N38" i="3"/>
  <c r="N43" i="3"/>
  <c r="N59" i="3"/>
  <c r="N80" i="3"/>
  <c r="N89" i="3"/>
  <c r="N105" i="3"/>
  <c r="N86" i="3"/>
  <c r="N68" i="3"/>
  <c r="N20" i="3"/>
  <c r="P20" i="3" s="1"/>
  <c r="N7" i="3"/>
  <c r="N66" i="3"/>
  <c r="N51" i="3"/>
  <c r="N104" i="3"/>
  <c r="N16" i="3"/>
  <c r="P16" i="3" s="1"/>
  <c r="N8" i="3"/>
  <c r="N46" i="3"/>
  <c r="N36" i="3"/>
  <c r="N15" i="3"/>
  <c r="N29" i="3"/>
  <c r="N87" i="3"/>
  <c r="N39" i="3"/>
  <c r="N60" i="3"/>
  <c r="N58" i="3"/>
  <c r="N25" i="3"/>
  <c r="N72" i="3"/>
  <c r="N12" i="3"/>
  <c r="N18" i="3"/>
  <c r="N13" i="3"/>
  <c r="N22" i="3"/>
  <c r="N71" i="3"/>
  <c r="N103" i="3"/>
  <c r="N57" i="3"/>
  <c r="N35" i="3"/>
  <c r="N91" i="3"/>
  <c r="N42" i="3"/>
  <c r="N76" i="3"/>
  <c r="N31" i="3"/>
  <c r="O31" i="3" s="1"/>
  <c r="N32" i="3"/>
  <c r="N74" i="3"/>
  <c r="N67" i="3"/>
  <c r="N37" i="3"/>
  <c r="N52" i="3"/>
  <c r="N11" i="3"/>
  <c r="N62" i="3"/>
  <c r="N28" i="3"/>
  <c r="P28" i="3" s="1"/>
  <c r="N90" i="3"/>
  <c r="N55" i="3"/>
  <c r="N65" i="3"/>
  <c r="N56" i="3"/>
  <c r="N49" i="3"/>
  <c r="N92" i="3"/>
  <c r="N99" i="3"/>
  <c r="N94" i="3"/>
  <c r="N26" i="3"/>
  <c r="N34" i="3"/>
  <c r="N14" i="3"/>
  <c r="N17" i="3"/>
  <c r="P17" i="3" s="1"/>
  <c r="N63" i="3"/>
  <c r="N95" i="3"/>
  <c r="N19" i="3"/>
  <c r="N73" i="3"/>
  <c r="N102" i="3"/>
  <c r="N53" i="3"/>
  <c r="N69" i="3"/>
  <c r="N85" i="3"/>
  <c r="N101" i="3"/>
  <c r="N48" i="3"/>
  <c r="N64" i="3"/>
  <c r="N96" i="3"/>
  <c r="N21" i="3"/>
  <c r="N54" i="3"/>
  <c r="N97" i="3"/>
  <c r="N44" i="3"/>
  <c r="N84" i="3"/>
  <c r="N27" i="3"/>
  <c r="N50" i="3"/>
  <c r="N82" i="3"/>
  <c r="N83" i="3"/>
  <c r="N33" i="3"/>
  <c r="N100" i="3"/>
  <c r="N98" i="3"/>
  <c r="N78" i="3"/>
  <c r="N24" i="3"/>
  <c r="N40" i="3"/>
  <c r="O20" i="3"/>
  <c r="O10" i="3"/>
  <c r="O16" i="3"/>
  <c r="O17" i="3"/>
  <c r="O28" i="3"/>
  <c r="P9" i="3"/>
  <c r="I5" i="2"/>
  <c r="I7" i="2" s="1"/>
  <c r="D10" i="2" s="1"/>
  <c r="P30" i="3" l="1"/>
  <c r="P31" i="3"/>
  <c r="O19" i="3"/>
  <c r="P19" i="3"/>
  <c r="P18" i="3"/>
  <c r="O18" i="3"/>
  <c r="O14" i="3"/>
  <c r="P14" i="3"/>
  <c r="P25" i="3"/>
  <c r="O25" i="3"/>
  <c r="P24" i="3"/>
  <c r="O24" i="3"/>
  <c r="O11" i="3"/>
  <c r="P11" i="3"/>
  <c r="O34" i="3"/>
  <c r="P34" i="3"/>
  <c r="P8" i="3"/>
  <c r="O8" i="3"/>
  <c r="P22" i="3"/>
  <c r="O22" i="3"/>
  <c r="O12" i="3"/>
  <c r="P12" i="3"/>
  <c r="P33" i="3"/>
  <c r="O33" i="3"/>
  <c r="O26" i="3"/>
  <c r="P26" i="3"/>
  <c r="P32" i="3"/>
  <c r="O32" i="3"/>
  <c r="O23" i="3"/>
  <c r="P23" i="3"/>
  <c r="O27" i="3"/>
  <c r="P27" i="3"/>
  <c r="O29" i="3"/>
  <c r="P29" i="3"/>
  <c r="O7" i="3"/>
  <c r="P7" i="3"/>
  <c r="O35" i="3"/>
  <c r="P35" i="3"/>
  <c r="P13" i="3"/>
  <c r="O13" i="3"/>
  <c r="P21" i="3"/>
  <c r="O21" i="3"/>
  <c r="P15" i="3"/>
  <c r="O15" i="3"/>
  <c r="I9" i="2"/>
  <c r="D7" i="2" s="1"/>
  <c r="I8" i="3" l="1"/>
  <c r="H8" i="3"/>
  <c r="I11" i="3" s="1"/>
  <c r="I10" i="2"/>
  <c r="D8" i="2" s="1"/>
  <c r="I10" i="3" l="1"/>
  <c r="S7" i="3"/>
  <c r="S15" i="3"/>
  <c r="I21" i="3" s="1"/>
  <c r="S10" i="3"/>
  <c r="S6" i="3"/>
  <c r="S8" i="3" l="1"/>
  <c r="X20" i="3"/>
  <c r="Y20" i="3" s="1"/>
  <c r="I24" i="3" s="1"/>
  <c r="S11" i="3"/>
  <c r="X21" i="3" s="1"/>
  <c r="Y21" i="3" s="1"/>
  <c r="Z21" i="3" s="1"/>
  <c r="I25" i="3" s="1"/>
  <c r="I16" i="3" l="1"/>
  <c r="X7" i="3"/>
  <c r="Y7" i="3" s="1"/>
  <c r="I14" i="3" s="1"/>
  <c r="X8" i="3" l="1"/>
  <c r="Y8" i="3" s="1"/>
  <c r="Z8" i="3" s="1"/>
  <c r="I15" i="3" s="1"/>
</calcChain>
</file>

<file path=xl/sharedStrings.xml><?xml version="1.0" encoding="utf-8"?>
<sst xmlns="http://schemas.openxmlformats.org/spreadsheetml/2006/main" count="67" uniqueCount="49">
  <si>
    <t>Sample A</t>
  </si>
  <si>
    <t>Sample B</t>
  </si>
  <si>
    <t>Difference</t>
  </si>
  <si>
    <t>Absolute difference</t>
  </si>
  <si>
    <t>Rank</t>
  </si>
  <si>
    <t>positive ranks</t>
  </si>
  <si>
    <t>Negative ranks</t>
  </si>
  <si>
    <t>Sum of ranks:</t>
  </si>
  <si>
    <t>Counts</t>
  </si>
  <si>
    <t>T=</t>
  </si>
  <si>
    <t>N =</t>
  </si>
  <si>
    <t>z-score mean</t>
  </si>
  <si>
    <t>z score sd</t>
  </si>
  <si>
    <t>z-score</t>
  </si>
  <si>
    <t>one tail probability</t>
  </si>
  <si>
    <t>Two tail probability</t>
  </si>
  <si>
    <t>Value of T</t>
  </si>
  <si>
    <t>Sample size N</t>
  </si>
  <si>
    <t>Effect size r</t>
  </si>
  <si>
    <t xml:space="preserve">Effect size r </t>
  </si>
  <si>
    <t>Wilcoxan Matched Pairs Signed-Ranks Test</t>
  </si>
  <si>
    <t>Workings:</t>
  </si>
  <si>
    <t>two tail p =</t>
  </si>
  <si>
    <t>one tail p =</t>
  </si>
  <si>
    <t>remove zero</t>
  </si>
  <si>
    <t>Workings</t>
  </si>
  <si>
    <t>Paired t-test results</t>
  </si>
  <si>
    <t xml:space="preserve">one tail p = </t>
  </si>
  <si>
    <t xml:space="preserve">Two tail p = </t>
  </si>
  <si>
    <t>Enter the two data sets into the columns marked Sample A and Sample B. The calculator can cope with up to 100 values. Leave empty cells blank.</t>
  </si>
  <si>
    <t>Wilcoxan's matched pairs sign rank test</t>
  </si>
  <si>
    <t>median</t>
  </si>
  <si>
    <t>A</t>
  </si>
  <si>
    <t>B</t>
  </si>
  <si>
    <t>Mean (average)</t>
  </si>
  <si>
    <t>Standard deviation</t>
  </si>
  <si>
    <t>skewness</t>
  </si>
  <si>
    <t>kurtosis</t>
  </si>
  <si>
    <t>Sign test</t>
  </si>
  <si>
    <t>2 tail</t>
  </si>
  <si>
    <t>Sign test results</t>
  </si>
  <si>
    <t>Summary statistics</t>
  </si>
  <si>
    <t>one tail p=</t>
  </si>
  <si>
    <t>Two tail p=</t>
  </si>
  <si>
    <t>t test z score</t>
  </si>
  <si>
    <t>effect size</t>
  </si>
  <si>
    <t>pos.</t>
  </si>
  <si>
    <t>neg.</t>
  </si>
  <si>
    <t>Wilcoxan's matched pairs signed ranks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</si>
</sst>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3" xfId="0" applyBorder="1"/>
    <xf numFmtId="164" fontId="3" fillId="0" borderId="1" xfId="0" applyNumberFormat="1" applyFont="1" applyBorder="1"/>
    <xf numFmtId="2" fontId="2" fillId="0" borderId="0" xfId="0" applyNumberFormat="1" applyFont="1"/>
    <xf numFmtId="164" fontId="3" fillId="0" borderId="2" xfId="0" applyNumberFormat="1" applyFont="1" applyBorder="1"/>
    <xf numFmtId="0" fontId="0" fillId="0" borderId="0" xfId="0" applyAlignment="1">
      <alignment horizontal="center"/>
    </xf>
    <xf numFmtId="0" fontId="4" fillId="0" borderId="0" xfId="0" applyFont="1"/>
    <xf numFmtId="165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11</xdr:row>
      <xdr:rowOff>38099</xdr:rowOff>
    </xdr:from>
    <xdr:to>
      <xdr:col>4</xdr:col>
      <xdr:colOff>333375</xdr:colOff>
      <xdr:row>19</xdr:row>
      <xdr:rowOff>47625</xdr:rowOff>
    </xdr:to>
    <xdr:sp macro="" textlink="">
      <xdr:nvSpPr>
        <xdr:cNvPr id="2" name="TextBox 1"/>
        <xdr:cNvSpPr txBox="1"/>
      </xdr:nvSpPr>
      <xdr:spPr>
        <a:xfrm>
          <a:off x="581024" y="2771774"/>
          <a:ext cx="4162426" cy="1533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sample size in the first box. This is the number of cases where there is a difference. Enter the Wilcoxan T-value in the second box. The probabilities are calculated using the approximtion to the normal distribution,</a:t>
          </a:r>
          <a:r>
            <a:rPr lang="en-GB" sz="1400" baseline="0"/>
            <a:t> which for this test works well even with small samples.</a:t>
          </a:r>
          <a:endParaRPr lang="en-GB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105"/>
  <sheetViews>
    <sheetView tabSelected="1" workbookViewId="0">
      <selection activeCell="H8" sqref="H8"/>
    </sheetView>
  </sheetViews>
  <sheetFormatPr defaultRowHeight="15" x14ac:dyDescent="0.25"/>
  <cols>
    <col min="9" max="9" width="11.42578125" customWidth="1"/>
    <col min="11" max="11" width="10.28515625" customWidth="1"/>
    <col min="12" max="13" width="10.42578125" customWidth="1"/>
    <col min="14" max="15" width="10.140625" customWidth="1"/>
    <col min="16" max="16" width="10.42578125" customWidth="1"/>
  </cols>
  <sheetData>
    <row r="2" spans="2:26" x14ac:dyDescent="0.25">
      <c r="B2" s="15" t="s">
        <v>29</v>
      </c>
      <c r="C2" s="15"/>
      <c r="D2" s="15"/>
      <c r="E2" s="15"/>
      <c r="F2" s="15"/>
      <c r="G2" s="15"/>
      <c r="H2" s="15"/>
      <c r="I2" s="15"/>
    </row>
    <row r="3" spans="2:26" x14ac:dyDescent="0.25">
      <c r="B3" s="15"/>
      <c r="C3" s="15"/>
      <c r="D3" s="15"/>
      <c r="E3" s="15"/>
      <c r="F3" s="15"/>
      <c r="G3" s="15"/>
      <c r="H3" s="15"/>
      <c r="I3" s="15"/>
      <c r="K3" t="s">
        <v>25</v>
      </c>
    </row>
    <row r="4" spans="2:26" x14ac:dyDescent="0.25">
      <c r="B4" s="15"/>
      <c r="C4" s="15"/>
      <c r="D4" s="15"/>
      <c r="E4" s="15"/>
      <c r="F4" s="15"/>
      <c r="G4" s="15"/>
      <c r="H4" s="15"/>
      <c r="I4" s="15"/>
    </row>
    <row r="5" spans="2:26" ht="30" x14ac:dyDescent="0.25">
      <c r="C5" s="3" t="s">
        <v>0</v>
      </c>
      <c r="D5" s="3" t="s">
        <v>1</v>
      </c>
      <c r="K5" s="3" t="s">
        <v>2</v>
      </c>
      <c r="L5" s="3" t="s">
        <v>3</v>
      </c>
      <c r="M5" s="3" t="s">
        <v>24</v>
      </c>
      <c r="N5" s="3" t="s">
        <v>4</v>
      </c>
      <c r="O5" s="3" t="s">
        <v>5</v>
      </c>
      <c r="P5" s="3" t="s">
        <v>6</v>
      </c>
    </row>
    <row r="6" spans="2:26" x14ac:dyDescent="0.25">
      <c r="B6">
        <v>1</v>
      </c>
      <c r="C6">
        <v>20</v>
      </c>
      <c r="D6">
        <v>17</v>
      </c>
      <c r="H6" t="s">
        <v>46</v>
      </c>
      <c r="I6" t="s">
        <v>47</v>
      </c>
      <c r="K6">
        <f t="shared" ref="K6:K37" si="0">D6-C6</f>
        <v>-3</v>
      </c>
      <c r="L6">
        <f t="shared" ref="L6:L40" si="1">ABS(K6)</f>
        <v>3</v>
      </c>
      <c r="M6">
        <f t="shared" ref="M6:M70" si="2">IF(L6&gt;0,L6,FALSE)</f>
        <v>3</v>
      </c>
      <c r="N6">
        <f t="shared" ref="N6:N37" si="3">_xlfn.RANK.AVG(M6,M$6:M$105,1)</f>
        <v>3</v>
      </c>
      <c r="O6" t="b">
        <f>IF(K6&gt;0,N6,FALSE)</f>
        <v>0</v>
      </c>
      <c r="P6">
        <f>IF(K6&lt;0,N6,FALSE)</f>
        <v>3</v>
      </c>
      <c r="Q6" t="s">
        <v>11</v>
      </c>
      <c r="S6" s="5">
        <f>(I11*(I11+1))/4</f>
        <v>175.5</v>
      </c>
      <c r="U6" s="16" t="s">
        <v>30</v>
      </c>
      <c r="V6" s="16"/>
      <c r="W6" s="16"/>
      <c r="X6" s="16"/>
    </row>
    <row r="7" spans="2:26" x14ac:dyDescent="0.25">
      <c r="B7">
        <v>2</v>
      </c>
      <c r="C7">
        <v>27</v>
      </c>
      <c r="D7">
        <v>23</v>
      </c>
      <c r="F7" t="s">
        <v>7</v>
      </c>
      <c r="H7">
        <f>SUM(O6:O105)</f>
        <v>70.5</v>
      </c>
      <c r="I7">
        <f>SUM(P6:P105)</f>
        <v>280.5</v>
      </c>
      <c r="K7">
        <f t="shared" si="0"/>
        <v>-4</v>
      </c>
      <c r="L7">
        <f t="shared" si="1"/>
        <v>4</v>
      </c>
      <c r="M7">
        <f t="shared" si="2"/>
        <v>4</v>
      </c>
      <c r="N7">
        <f t="shared" si="3"/>
        <v>5</v>
      </c>
      <c r="O7" t="b">
        <f>IF(K7&gt;0,N7,FALSE)</f>
        <v>0</v>
      </c>
      <c r="P7">
        <f>IF(K7&lt;0,N7,FALSE)</f>
        <v>5</v>
      </c>
      <c r="Q7" t="s">
        <v>12</v>
      </c>
      <c r="S7" s="5">
        <f>SQRT((I11*(I11+1)*(2*I11+1))/24)</f>
        <v>39.373214245220062</v>
      </c>
      <c r="V7" t="s">
        <v>42</v>
      </c>
      <c r="X7" s="4">
        <f>_xlfn.NORM.S.DIST(S8,TRUE)</f>
        <v>3.8290024967035491E-3</v>
      </c>
      <c r="Y7">
        <f>IF(X7&gt;0.001,X7,"&lt;0.001")</f>
        <v>3.8290024967035491E-3</v>
      </c>
    </row>
    <row r="8" spans="2:26" x14ac:dyDescent="0.25">
      <c r="B8">
        <v>3</v>
      </c>
      <c r="C8">
        <v>62</v>
      </c>
      <c r="D8">
        <v>62</v>
      </c>
      <c r="F8" t="s">
        <v>8</v>
      </c>
      <c r="H8">
        <f>COUNT(O6:O105)</f>
        <v>5</v>
      </c>
      <c r="I8">
        <f>COUNT(P6:P105)</f>
        <v>21</v>
      </c>
      <c r="K8">
        <f t="shared" si="0"/>
        <v>0</v>
      </c>
      <c r="L8">
        <f t="shared" si="1"/>
        <v>0</v>
      </c>
      <c r="M8" t="b">
        <f t="shared" si="2"/>
        <v>0</v>
      </c>
      <c r="N8" t="e">
        <f t="shared" si="3"/>
        <v>#N/A</v>
      </c>
      <c r="O8" t="b">
        <f t="shared" ref="O8:O71" si="4">IF(K8&gt;0,N8,FALSE)</f>
        <v>0</v>
      </c>
      <c r="P8" t="b">
        <f t="shared" ref="P8:P71" si="5">IF(K8&lt;0,N8,FALSE)</f>
        <v>0</v>
      </c>
      <c r="Q8" t="s">
        <v>13</v>
      </c>
      <c r="S8" s="4">
        <f>(I10-S6)/S7</f>
        <v>-2.6667876121581076</v>
      </c>
      <c r="V8" t="s">
        <v>43</v>
      </c>
      <c r="X8" s="4">
        <f>X7*2</f>
        <v>7.6580049934070983E-3</v>
      </c>
      <c r="Y8">
        <f>IF(X8&lt;1,X8,1)</f>
        <v>7.6580049934070983E-3</v>
      </c>
      <c r="Z8">
        <f>IF(Y8&gt;0.001,Y8,"&lt;0.001")</f>
        <v>7.6580049934070983E-3</v>
      </c>
    </row>
    <row r="9" spans="2:26" x14ac:dyDescent="0.25">
      <c r="B9">
        <v>4</v>
      </c>
      <c r="C9">
        <v>58</v>
      </c>
      <c r="D9">
        <v>61</v>
      </c>
      <c r="K9">
        <f t="shared" si="0"/>
        <v>3</v>
      </c>
      <c r="L9">
        <f t="shared" si="1"/>
        <v>3</v>
      </c>
      <c r="M9">
        <f t="shared" si="2"/>
        <v>3</v>
      </c>
      <c r="N9">
        <f t="shared" si="3"/>
        <v>3</v>
      </c>
      <c r="O9">
        <f t="shared" si="4"/>
        <v>3</v>
      </c>
      <c r="P9" t="b">
        <f t="shared" si="5"/>
        <v>0</v>
      </c>
      <c r="V9" t="s">
        <v>18</v>
      </c>
      <c r="X9" s="4"/>
    </row>
    <row r="10" spans="2:26" ht="15.75" x14ac:dyDescent="0.25">
      <c r="B10">
        <v>5</v>
      </c>
      <c r="C10">
        <v>74</v>
      </c>
      <c r="D10">
        <v>59</v>
      </c>
      <c r="H10" s="13" t="s">
        <v>9</v>
      </c>
      <c r="I10" s="13">
        <f>MIN(H7:I7)</f>
        <v>70.5</v>
      </c>
      <c r="K10">
        <f t="shared" si="0"/>
        <v>-15</v>
      </c>
      <c r="L10">
        <f t="shared" si="1"/>
        <v>15</v>
      </c>
      <c r="M10">
        <f t="shared" si="2"/>
        <v>15</v>
      </c>
      <c r="N10">
        <f t="shared" si="3"/>
        <v>8</v>
      </c>
      <c r="O10" t="b">
        <f t="shared" si="4"/>
        <v>0</v>
      </c>
      <c r="P10">
        <f t="shared" si="5"/>
        <v>8</v>
      </c>
      <c r="Q10" t="s">
        <v>38</v>
      </c>
      <c r="S10">
        <f>_xlfn.BINOM.DIST(MIN(H8:I8),I11,0.5,TRUE)</f>
        <v>1.24695897102356E-3</v>
      </c>
    </row>
    <row r="11" spans="2:26" ht="15.75" x14ac:dyDescent="0.25">
      <c r="B11">
        <v>6</v>
      </c>
      <c r="C11">
        <v>60</v>
      </c>
      <c r="D11">
        <v>43</v>
      </c>
      <c r="H11" s="13" t="s">
        <v>10</v>
      </c>
      <c r="I11" s="13">
        <f>SUM(H8:I8)</f>
        <v>26</v>
      </c>
      <c r="K11">
        <f t="shared" si="0"/>
        <v>-17</v>
      </c>
      <c r="L11">
        <f t="shared" si="1"/>
        <v>17</v>
      </c>
      <c r="M11">
        <f t="shared" si="2"/>
        <v>17</v>
      </c>
      <c r="N11">
        <f t="shared" si="3"/>
        <v>9</v>
      </c>
      <c r="O11" t="b">
        <f t="shared" si="4"/>
        <v>0</v>
      </c>
      <c r="P11">
        <f t="shared" si="5"/>
        <v>9</v>
      </c>
      <c r="Q11" t="s">
        <v>39</v>
      </c>
      <c r="S11">
        <f>S10*2</f>
        <v>2.49391794204712E-3</v>
      </c>
    </row>
    <row r="12" spans="2:26" x14ac:dyDescent="0.25">
      <c r="B12">
        <v>7</v>
      </c>
      <c r="C12">
        <v>33</v>
      </c>
      <c r="D12">
        <v>33</v>
      </c>
      <c r="K12">
        <f t="shared" si="0"/>
        <v>0</v>
      </c>
      <c r="L12">
        <f t="shared" si="1"/>
        <v>0</v>
      </c>
      <c r="M12" t="b">
        <f t="shared" si="2"/>
        <v>0</v>
      </c>
      <c r="N12" t="e">
        <f t="shared" si="3"/>
        <v>#N/A</v>
      </c>
      <c r="O12" t="b">
        <f t="shared" si="4"/>
        <v>0</v>
      </c>
      <c r="P12" t="b">
        <f t="shared" si="5"/>
        <v>0</v>
      </c>
    </row>
    <row r="13" spans="2:26" x14ac:dyDescent="0.25">
      <c r="B13">
        <v>8</v>
      </c>
      <c r="C13">
        <v>63</v>
      </c>
      <c r="D13">
        <v>32</v>
      </c>
      <c r="F13" s="16" t="s">
        <v>48</v>
      </c>
      <c r="G13" s="16"/>
      <c r="H13" s="16"/>
      <c r="I13" s="16"/>
      <c r="K13">
        <f t="shared" si="0"/>
        <v>-31</v>
      </c>
      <c r="L13">
        <f t="shared" si="1"/>
        <v>31</v>
      </c>
      <c r="M13">
        <f t="shared" si="2"/>
        <v>31</v>
      </c>
      <c r="N13">
        <f t="shared" si="3"/>
        <v>17</v>
      </c>
      <c r="O13" t="b">
        <f t="shared" si="4"/>
        <v>0</v>
      </c>
      <c r="P13">
        <f t="shared" si="5"/>
        <v>17</v>
      </c>
      <c r="U13" t="s">
        <v>26</v>
      </c>
    </row>
    <row r="14" spans="2:26" x14ac:dyDescent="0.25">
      <c r="B14">
        <v>9</v>
      </c>
      <c r="C14">
        <v>73</v>
      </c>
      <c r="D14">
        <v>51</v>
      </c>
      <c r="G14" t="s">
        <v>42</v>
      </c>
      <c r="I14" s="4">
        <f>Y7</f>
        <v>3.8290024967035491E-3</v>
      </c>
      <c r="K14">
        <f t="shared" si="0"/>
        <v>-22</v>
      </c>
      <c r="L14">
        <f t="shared" si="1"/>
        <v>22</v>
      </c>
      <c r="M14">
        <f t="shared" si="2"/>
        <v>22</v>
      </c>
      <c r="N14">
        <f t="shared" si="3"/>
        <v>10</v>
      </c>
      <c r="O14" t="b">
        <f t="shared" si="4"/>
        <v>0</v>
      </c>
      <c r="P14">
        <f t="shared" si="5"/>
        <v>10</v>
      </c>
      <c r="Q14" t="s">
        <v>44</v>
      </c>
      <c r="S14">
        <f>_xlfn.NORM.S.INV(X14)</f>
        <v>-2.779524046920764</v>
      </c>
      <c r="V14" t="s">
        <v>27</v>
      </c>
      <c r="X14" s="14">
        <f>_xlfn.T.TEST(C6:C105,D6:D105,1,1)</f>
        <v>2.7219311384744727E-3</v>
      </c>
      <c r="Y14">
        <f>IF(X14&gt;0.001,X14,"&lt;0.001")</f>
        <v>2.7219311384744727E-3</v>
      </c>
    </row>
    <row r="15" spans="2:26" x14ac:dyDescent="0.25">
      <c r="B15">
        <v>10</v>
      </c>
      <c r="C15">
        <v>76</v>
      </c>
      <c r="D15">
        <v>23</v>
      </c>
      <c r="G15" t="s">
        <v>43</v>
      </c>
      <c r="I15" s="4">
        <f>Z8</f>
        <v>7.6580049934070983E-3</v>
      </c>
      <c r="K15">
        <f t="shared" si="0"/>
        <v>-53</v>
      </c>
      <c r="L15">
        <f t="shared" si="1"/>
        <v>53</v>
      </c>
      <c r="M15">
        <f t="shared" si="2"/>
        <v>53</v>
      </c>
      <c r="N15">
        <f t="shared" si="3"/>
        <v>24.5</v>
      </c>
      <c r="O15" t="b">
        <f t="shared" si="4"/>
        <v>0</v>
      </c>
      <c r="P15">
        <f t="shared" si="5"/>
        <v>24.5</v>
      </c>
      <c r="Q15" t="s">
        <v>45</v>
      </c>
      <c r="S15" s="4">
        <f>ABS(S14/(I11^0.5))</f>
        <v>0.54510951360574478</v>
      </c>
      <c r="V15" t="s">
        <v>28</v>
      </c>
      <c r="X15" s="14">
        <f>_xlfn.T.TEST(C6:C105,D6:D105,2,1)</f>
        <v>5.4438622769489454E-3</v>
      </c>
      <c r="Y15">
        <f>IF(X15&lt;1,X15,1)</f>
        <v>5.4438622769489454E-3</v>
      </c>
      <c r="Z15">
        <f>IF(Y15&gt;0.001,Y15,"&lt;0.001")</f>
        <v>5.4438622769489454E-3</v>
      </c>
    </row>
    <row r="16" spans="2:26" x14ac:dyDescent="0.25">
      <c r="B16">
        <v>11</v>
      </c>
      <c r="C16">
        <v>64</v>
      </c>
      <c r="D16">
        <v>40</v>
      </c>
      <c r="G16" t="s">
        <v>18</v>
      </c>
      <c r="I16" s="4">
        <f>ABS(S8/(I11^0.5))</f>
        <v>0.52300007973083451</v>
      </c>
      <c r="K16">
        <f t="shared" si="0"/>
        <v>-24</v>
      </c>
      <c r="L16">
        <f t="shared" si="1"/>
        <v>24</v>
      </c>
      <c r="M16">
        <f t="shared" si="2"/>
        <v>24</v>
      </c>
      <c r="N16">
        <f t="shared" si="3"/>
        <v>11</v>
      </c>
      <c r="O16" t="b">
        <f t="shared" si="4"/>
        <v>0</v>
      </c>
      <c r="P16">
        <f t="shared" si="5"/>
        <v>11</v>
      </c>
      <c r="V16" t="s">
        <v>18</v>
      </c>
      <c r="X16" s="14"/>
    </row>
    <row r="17" spans="2:26" x14ac:dyDescent="0.25">
      <c r="B17">
        <v>12</v>
      </c>
      <c r="C17">
        <v>43</v>
      </c>
      <c r="D17">
        <v>18</v>
      </c>
      <c r="K17">
        <f t="shared" si="0"/>
        <v>-25</v>
      </c>
      <c r="L17">
        <f t="shared" si="1"/>
        <v>25</v>
      </c>
      <c r="M17">
        <f t="shared" si="2"/>
        <v>25</v>
      </c>
      <c r="N17">
        <f t="shared" si="3"/>
        <v>12.5</v>
      </c>
      <c r="O17" t="b">
        <f t="shared" si="4"/>
        <v>0</v>
      </c>
      <c r="P17">
        <f t="shared" si="5"/>
        <v>12.5</v>
      </c>
    </row>
    <row r="18" spans="2:26" x14ac:dyDescent="0.25">
      <c r="B18">
        <v>13</v>
      </c>
      <c r="C18">
        <v>49</v>
      </c>
      <c r="D18">
        <v>74</v>
      </c>
      <c r="F18" t="s">
        <v>26</v>
      </c>
      <c r="K18">
        <f t="shared" si="0"/>
        <v>25</v>
      </c>
      <c r="L18">
        <f t="shared" si="1"/>
        <v>25</v>
      </c>
      <c r="M18">
        <f t="shared" si="2"/>
        <v>25</v>
      </c>
      <c r="N18">
        <f t="shared" si="3"/>
        <v>12.5</v>
      </c>
      <c r="O18">
        <f t="shared" si="4"/>
        <v>12.5</v>
      </c>
      <c r="P18" t="b">
        <f t="shared" si="5"/>
        <v>0</v>
      </c>
    </row>
    <row r="19" spans="2:26" x14ac:dyDescent="0.25">
      <c r="B19">
        <v>14</v>
      </c>
      <c r="C19">
        <v>77</v>
      </c>
      <c r="D19">
        <v>45</v>
      </c>
      <c r="G19" t="s">
        <v>27</v>
      </c>
      <c r="I19" s="4">
        <f>Y14</f>
        <v>2.7219311384744727E-3</v>
      </c>
      <c r="K19">
        <f t="shared" si="0"/>
        <v>-32</v>
      </c>
      <c r="L19">
        <f t="shared" si="1"/>
        <v>32</v>
      </c>
      <c r="M19">
        <f t="shared" si="2"/>
        <v>32</v>
      </c>
      <c r="N19">
        <f t="shared" si="3"/>
        <v>18.5</v>
      </c>
      <c r="O19" t="b">
        <f t="shared" si="4"/>
        <v>0</v>
      </c>
      <c r="P19">
        <f t="shared" si="5"/>
        <v>18.5</v>
      </c>
      <c r="U19" t="s">
        <v>40</v>
      </c>
    </row>
    <row r="20" spans="2:26" x14ac:dyDescent="0.25">
      <c r="B20">
        <v>15</v>
      </c>
      <c r="C20">
        <v>64</v>
      </c>
      <c r="D20">
        <v>31</v>
      </c>
      <c r="G20" t="s">
        <v>28</v>
      </c>
      <c r="I20" s="4">
        <f>Z15</f>
        <v>5.4438622769489454E-3</v>
      </c>
      <c r="K20">
        <f t="shared" si="0"/>
        <v>-33</v>
      </c>
      <c r="L20">
        <f t="shared" si="1"/>
        <v>33</v>
      </c>
      <c r="M20">
        <f t="shared" si="2"/>
        <v>33</v>
      </c>
      <c r="N20">
        <f t="shared" si="3"/>
        <v>20</v>
      </c>
      <c r="O20" t="b">
        <f t="shared" si="4"/>
        <v>0</v>
      </c>
      <c r="P20">
        <f t="shared" si="5"/>
        <v>20</v>
      </c>
      <c r="V20" t="s">
        <v>27</v>
      </c>
      <c r="X20">
        <f>S10</f>
        <v>1.24695897102356E-3</v>
      </c>
      <c r="Y20">
        <f>IF(X20&gt;0.001,X20,"&lt;0.001")</f>
        <v>1.24695897102356E-3</v>
      </c>
    </row>
    <row r="21" spans="2:26" x14ac:dyDescent="0.25">
      <c r="B21">
        <v>16</v>
      </c>
      <c r="C21">
        <v>58</v>
      </c>
      <c r="D21">
        <v>45</v>
      </c>
      <c r="G21" t="s">
        <v>18</v>
      </c>
      <c r="I21" s="4">
        <f>S15</f>
        <v>0.54510951360574478</v>
      </c>
      <c r="K21">
        <f t="shared" si="0"/>
        <v>-13</v>
      </c>
      <c r="L21">
        <f t="shared" si="1"/>
        <v>13</v>
      </c>
      <c r="M21">
        <f t="shared" si="2"/>
        <v>13</v>
      </c>
      <c r="N21">
        <f t="shared" si="3"/>
        <v>7</v>
      </c>
      <c r="O21" t="b">
        <f t="shared" si="4"/>
        <v>0</v>
      </c>
      <c r="P21">
        <f t="shared" si="5"/>
        <v>7</v>
      </c>
      <c r="V21" t="s">
        <v>28</v>
      </c>
      <c r="X21">
        <f>S11</f>
        <v>2.49391794204712E-3</v>
      </c>
      <c r="Y21">
        <f>IF(X21&lt;1,X21,1)</f>
        <v>2.49391794204712E-3</v>
      </c>
      <c r="Z21">
        <f>IF(Y21&gt;0.001,Y21,"&lt;0.001")</f>
        <v>2.49391794204712E-3</v>
      </c>
    </row>
    <row r="22" spans="2:26" x14ac:dyDescent="0.25">
      <c r="B22">
        <v>17</v>
      </c>
      <c r="C22">
        <v>29</v>
      </c>
      <c r="D22">
        <v>58</v>
      </c>
      <c r="K22">
        <f t="shared" si="0"/>
        <v>29</v>
      </c>
      <c r="L22">
        <f t="shared" si="1"/>
        <v>29</v>
      </c>
      <c r="M22">
        <f t="shared" si="2"/>
        <v>29</v>
      </c>
      <c r="N22">
        <f t="shared" si="3"/>
        <v>15.5</v>
      </c>
      <c r="O22">
        <f t="shared" si="4"/>
        <v>15.5</v>
      </c>
      <c r="P22" t="b">
        <f t="shared" si="5"/>
        <v>0</v>
      </c>
    </row>
    <row r="23" spans="2:26" x14ac:dyDescent="0.25">
      <c r="B23">
        <v>18</v>
      </c>
      <c r="C23">
        <v>101</v>
      </c>
      <c r="D23">
        <v>26</v>
      </c>
      <c r="F23" t="s">
        <v>40</v>
      </c>
      <c r="K23">
        <f t="shared" si="0"/>
        <v>-75</v>
      </c>
      <c r="L23">
        <f t="shared" si="1"/>
        <v>75</v>
      </c>
      <c r="M23">
        <f t="shared" si="2"/>
        <v>75</v>
      </c>
      <c r="N23">
        <f t="shared" si="3"/>
        <v>26</v>
      </c>
      <c r="O23" t="b">
        <f t="shared" si="4"/>
        <v>0</v>
      </c>
      <c r="P23">
        <f t="shared" si="5"/>
        <v>26</v>
      </c>
    </row>
    <row r="24" spans="2:26" x14ac:dyDescent="0.25">
      <c r="B24">
        <v>19</v>
      </c>
      <c r="C24">
        <v>27</v>
      </c>
      <c r="D24">
        <v>59</v>
      </c>
      <c r="G24" t="s">
        <v>27</v>
      </c>
      <c r="I24" s="4">
        <f>Y20</f>
        <v>1.24695897102356E-3</v>
      </c>
      <c r="K24">
        <f t="shared" si="0"/>
        <v>32</v>
      </c>
      <c r="L24">
        <f t="shared" si="1"/>
        <v>32</v>
      </c>
      <c r="M24">
        <f t="shared" si="2"/>
        <v>32</v>
      </c>
      <c r="N24">
        <f t="shared" si="3"/>
        <v>18.5</v>
      </c>
      <c r="O24">
        <f t="shared" si="4"/>
        <v>18.5</v>
      </c>
      <c r="P24" t="b">
        <f t="shared" si="5"/>
        <v>0</v>
      </c>
    </row>
    <row r="25" spans="2:26" x14ac:dyDescent="0.25">
      <c r="B25">
        <v>20</v>
      </c>
      <c r="C25">
        <v>38</v>
      </c>
      <c r="D25">
        <v>72</v>
      </c>
      <c r="G25" t="s">
        <v>28</v>
      </c>
      <c r="I25" s="4">
        <f>Z21</f>
        <v>2.49391794204712E-3</v>
      </c>
      <c r="K25">
        <f t="shared" si="0"/>
        <v>34</v>
      </c>
      <c r="L25">
        <f t="shared" si="1"/>
        <v>34</v>
      </c>
      <c r="M25">
        <f t="shared" si="2"/>
        <v>34</v>
      </c>
      <c r="N25">
        <f t="shared" si="3"/>
        <v>21</v>
      </c>
      <c r="O25">
        <f t="shared" si="4"/>
        <v>21</v>
      </c>
      <c r="P25" t="b">
        <f t="shared" si="5"/>
        <v>0</v>
      </c>
    </row>
    <row r="26" spans="2:26" x14ac:dyDescent="0.25">
      <c r="B26">
        <v>21</v>
      </c>
      <c r="C26">
        <v>41</v>
      </c>
      <c r="D26">
        <v>12</v>
      </c>
      <c r="K26">
        <f t="shared" si="0"/>
        <v>-29</v>
      </c>
      <c r="L26">
        <f t="shared" si="1"/>
        <v>29</v>
      </c>
      <c r="M26">
        <f t="shared" si="2"/>
        <v>29</v>
      </c>
      <c r="N26">
        <f t="shared" si="3"/>
        <v>15.5</v>
      </c>
      <c r="O26" t="b">
        <f t="shared" si="4"/>
        <v>0</v>
      </c>
      <c r="P26">
        <f t="shared" si="5"/>
        <v>15.5</v>
      </c>
    </row>
    <row r="27" spans="2:26" x14ac:dyDescent="0.25">
      <c r="B27">
        <v>22</v>
      </c>
      <c r="C27">
        <v>86</v>
      </c>
      <c r="D27">
        <v>46</v>
      </c>
      <c r="F27" t="s">
        <v>41</v>
      </c>
      <c r="H27" s="12" t="s">
        <v>32</v>
      </c>
      <c r="I27" s="12" t="s">
        <v>33</v>
      </c>
      <c r="K27">
        <f t="shared" si="0"/>
        <v>-40</v>
      </c>
      <c r="L27">
        <f t="shared" si="1"/>
        <v>40</v>
      </c>
      <c r="M27">
        <f t="shared" si="2"/>
        <v>40</v>
      </c>
      <c r="N27">
        <f t="shared" si="3"/>
        <v>22</v>
      </c>
      <c r="O27" t="b">
        <f t="shared" si="4"/>
        <v>0</v>
      </c>
      <c r="P27">
        <f t="shared" si="5"/>
        <v>22</v>
      </c>
    </row>
    <row r="28" spans="2:26" x14ac:dyDescent="0.25">
      <c r="B28">
        <v>23</v>
      </c>
      <c r="C28">
        <v>101</v>
      </c>
      <c r="D28">
        <v>58</v>
      </c>
      <c r="F28" t="s">
        <v>34</v>
      </c>
      <c r="H28" s="5">
        <f>AVERAGE(C6:C105)</f>
        <v>58.233333333333334</v>
      </c>
      <c r="I28" s="5">
        <f>AVERAGE(D6:D105)</f>
        <v>44.06666666666667</v>
      </c>
      <c r="K28">
        <f t="shared" si="0"/>
        <v>-43</v>
      </c>
      <c r="L28">
        <f t="shared" si="1"/>
        <v>43</v>
      </c>
      <c r="M28">
        <f t="shared" si="2"/>
        <v>43</v>
      </c>
      <c r="N28">
        <f t="shared" si="3"/>
        <v>23</v>
      </c>
      <c r="O28" t="b">
        <f t="shared" si="4"/>
        <v>0</v>
      </c>
      <c r="P28">
        <f t="shared" si="5"/>
        <v>23</v>
      </c>
    </row>
    <row r="29" spans="2:26" x14ac:dyDescent="0.25">
      <c r="B29">
        <v>24</v>
      </c>
      <c r="C29">
        <v>72</v>
      </c>
      <c r="D29">
        <v>19</v>
      </c>
      <c r="F29" t="s">
        <v>31</v>
      </c>
      <c r="H29">
        <f>MEDIAN(C6:C105)</f>
        <v>61</v>
      </c>
      <c r="I29">
        <f>MEDIAN(D6:D105)</f>
        <v>44</v>
      </c>
      <c r="K29">
        <f t="shared" si="0"/>
        <v>-53</v>
      </c>
      <c r="L29">
        <f t="shared" si="1"/>
        <v>53</v>
      </c>
      <c r="M29">
        <f t="shared" si="2"/>
        <v>53</v>
      </c>
      <c r="N29">
        <f t="shared" si="3"/>
        <v>24.5</v>
      </c>
      <c r="O29" t="b">
        <f t="shared" si="4"/>
        <v>0</v>
      </c>
      <c r="P29">
        <f t="shared" si="5"/>
        <v>24.5</v>
      </c>
    </row>
    <row r="30" spans="2:26" x14ac:dyDescent="0.25">
      <c r="B30">
        <v>25</v>
      </c>
      <c r="C30">
        <v>22</v>
      </c>
      <c r="D30">
        <v>19</v>
      </c>
      <c r="F30" t="s">
        <v>35</v>
      </c>
      <c r="H30" s="5">
        <f>STDEV(C6:C105)</f>
        <v>25.769111867442806</v>
      </c>
      <c r="I30" s="5">
        <f>STDEV(D6:D105)</f>
        <v>23.085946364405984</v>
      </c>
      <c r="K30">
        <f t="shared" si="0"/>
        <v>-3</v>
      </c>
      <c r="L30">
        <f t="shared" si="1"/>
        <v>3</v>
      </c>
      <c r="M30">
        <f t="shared" si="2"/>
        <v>3</v>
      </c>
      <c r="N30">
        <f t="shared" si="3"/>
        <v>3</v>
      </c>
      <c r="O30" t="b">
        <f t="shared" si="4"/>
        <v>0</v>
      </c>
      <c r="P30">
        <f t="shared" si="5"/>
        <v>3</v>
      </c>
    </row>
    <row r="31" spans="2:26" x14ac:dyDescent="0.25">
      <c r="B31">
        <v>26</v>
      </c>
      <c r="C31">
        <v>95</v>
      </c>
      <c r="D31">
        <v>93</v>
      </c>
      <c r="F31" t="s">
        <v>36</v>
      </c>
      <c r="H31" s="5">
        <f>SKEW(C6:C105)</f>
        <v>4.6161930508872802E-2</v>
      </c>
      <c r="I31" s="5">
        <f>SKEW(D6:D105)</f>
        <v>0.66425738695976488</v>
      </c>
      <c r="K31">
        <f t="shared" si="0"/>
        <v>-2</v>
      </c>
      <c r="L31">
        <f t="shared" si="1"/>
        <v>2</v>
      </c>
      <c r="M31">
        <f t="shared" si="2"/>
        <v>2</v>
      </c>
      <c r="N31">
        <f t="shared" si="3"/>
        <v>1</v>
      </c>
      <c r="O31" t="b">
        <f t="shared" si="4"/>
        <v>0</v>
      </c>
      <c r="P31">
        <f t="shared" si="5"/>
        <v>1</v>
      </c>
    </row>
    <row r="32" spans="2:26" x14ac:dyDescent="0.25">
      <c r="B32">
        <v>27</v>
      </c>
      <c r="C32">
        <v>39</v>
      </c>
      <c r="D32">
        <v>34</v>
      </c>
      <c r="F32" t="s">
        <v>37</v>
      </c>
      <c r="H32" s="5">
        <f>KURT(C6:C105)</f>
        <v>-0.94031664539622417</v>
      </c>
      <c r="I32" s="5">
        <f>KURT(D6:D105)</f>
        <v>0.11771619896939267</v>
      </c>
      <c r="K32">
        <f t="shared" si="0"/>
        <v>-5</v>
      </c>
      <c r="L32">
        <f t="shared" si="1"/>
        <v>5</v>
      </c>
      <c r="M32">
        <f t="shared" si="2"/>
        <v>5</v>
      </c>
      <c r="N32">
        <f t="shared" si="3"/>
        <v>6</v>
      </c>
      <c r="O32" t="b">
        <f t="shared" si="4"/>
        <v>0</v>
      </c>
      <c r="P32">
        <f t="shared" si="5"/>
        <v>6</v>
      </c>
    </row>
    <row r="33" spans="2:16" x14ac:dyDescent="0.25">
      <c r="B33">
        <v>28</v>
      </c>
      <c r="C33">
        <v>80</v>
      </c>
      <c r="D33">
        <v>54</v>
      </c>
      <c r="K33">
        <f t="shared" si="0"/>
        <v>-26</v>
      </c>
      <c r="L33">
        <f t="shared" si="1"/>
        <v>26</v>
      </c>
      <c r="M33">
        <f t="shared" si="2"/>
        <v>26</v>
      </c>
      <c r="N33">
        <f t="shared" si="3"/>
        <v>14</v>
      </c>
      <c r="O33" t="b">
        <f t="shared" si="4"/>
        <v>0</v>
      </c>
      <c r="P33">
        <f t="shared" si="5"/>
        <v>14</v>
      </c>
    </row>
    <row r="34" spans="2:16" x14ac:dyDescent="0.25">
      <c r="B34">
        <v>29</v>
      </c>
      <c r="C34">
        <v>102</v>
      </c>
      <c r="D34">
        <v>102</v>
      </c>
      <c r="K34">
        <f t="shared" si="0"/>
        <v>0</v>
      </c>
      <c r="L34">
        <f t="shared" si="1"/>
        <v>0</v>
      </c>
      <c r="M34" t="b">
        <f t="shared" si="2"/>
        <v>0</v>
      </c>
      <c r="N34" t="e">
        <f t="shared" si="3"/>
        <v>#N/A</v>
      </c>
      <c r="O34" t="b">
        <f t="shared" si="4"/>
        <v>0</v>
      </c>
      <c r="P34" t="b">
        <f t="shared" si="5"/>
        <v>0</v>
      </c>
    </row>
    <row r="35" spans="2:16" x14ac:dyDescent="0.25">
      <c r="B35">
        <v>30</v>
      </c>
      <c r="C35">
        <v>13</v>
      </c>
      <c r="D35">
        <v>13</v>
      </c>
      <c r="K35">
        <f t="shared" si="0"/>
        <v>0</v>
      </c>
      <c r="L35">
        <f t="shared" si="1"/>
        <v>0</v>
      </c>
      <c r="M35" t="b">
        <f t="shared" si="2"/>
        <v>0</v>
      </c>
      <c r="N35" t="e">
        <f t="shared" si="3"/>
        <v>#N/A</v>
      </c>
      <c r="O35" t="b">
        <f t="shared" si="4"/>
        <v>0</v>
      </c>
      <c r="P35" t="b">
        <f t="shared" si="5"/>
        <v>0</v>
      </c>
    </row>
    <row r="36" spans="2:16" x14ac:dyDescent="0.25">
      <c r="B36">
        <v>31</v>
      </c>
      <c r="K36">
        <f t="shared" si="0"/>
        <v>0</v>
      </c>
      <c r="L36">
        <f t="shared" si="1"/>
        <v>0</v>
      </c>
      <c r="M36" t="b">
        <f t="shared" si="2"/>
        <v>0</v>
      </c>
      <c r="N36" t="e">
        <f t="shared" si="3"/>
        <v>#N/A</v>
      </c>
      <c r="O36" t="b">
        <f t="shared" si="4"/>
        <v>0</v>
      </c>
      <c r="P36" t="b">
        <f t="shared" si="5"/>
        <v>0</v>
      </c>
    </row>
    <row r="37" spans="2:16" x14ac:dyDescent="0.25">
      <c r="B37">
        <v>32</v>
      </c>
      <c r="K37">
        <f t="shared" si="0"/>
        <v>0</v>
      </c>
      <c r="L37">
        <f t="shared" si="1"/>
        <v>0</v>
      </c>
      <c r="M37" t="b">
        <f t="shared" si="2"/>
        <v>0</v>
      </c>
      <c r="N37" t="e">
        <f t="shared" si="3"/>
        <v>#N/A</v>
      </c>
      <c r="O37" t="b">
        <f t="shared" si="4"/>
        <v>0</v>
      </c>
      <c r="P37" t="b">
        <f t="shared" si="5"/>
        <v>0</v>
      </c>
    </row>
    <row r="38" spans="2:16" x14ac:dyDescent="0.25">
      <c r="B38">
        <v>33</v>
      </c>
      <c r="K38">
        <f t="shared" ref="K38:K69" si="6">D38-C38</f>
        <v>0</v>
      </c>
      <c r="L38">
        <f t="shared" si="1"/>
        <v>0</v>
      </c>
      <c r="M38" t="b">
        <f t="shared" si="2"/>
        <v>0</v>
      </c>
      <c r="N38" t="e">
        <f t="shared" ref="N38:N69" si="7">_xlfn.RANK.AVG(M38,M$6:M$105,1)</f>
        <v>#N/A</v>
      </c>
      <c r="O38" t="b">
        <f t="shared" si="4"/>
        <v>0</v>
      </c>
      <c r="P38" t="b">
        <f t="shared" si="5"/>
        <v>0</v>
      </c>
    </row>
    <row r="39" spans="2:16" x14ac:dyDescent="0.25">
      <c r="B39">
        <v>34</v>
      </c>
      <c r="K39">
        <f t="shared" si="6"/>
        <v>0</v>
      </c>
      <c r="L39">
        <f t="shared" si="1"/>
        <v>0</v>
      </c>
      <c r="M39" t="b">
        <f t="shared" si="2"/>
        <v>0</v>
      </c>
      <c r="N39" t="e">
        <f t="shared" si="7"/>
        <v>#N/A</v>
      </c>
      <c r="O39" t="b">
        <f t="shared" si="4"/>
        <v>0</v>
      </c>
      <c r="P39" t="b">
        <f t="shared" si="5"/>
        <v>0</v>
      </c>
    </row>
    <row r="40" spans="2:16" x14ac:dyDescent="0.25">
      <c r="B40">
        <v>35</v>
      </c>
      <c r="K40">
        <f t="shared" si="6"/>
        <v>0</v>
      </c>
      <c r="L40">
        <f t="shared" si="1"/>
        <v>0</v>
      </c>
      <c r="M40" t="b">
        <f t="shared" si="2"/>
        <v>0</v>
      </c>
      <c r="N40" t="e">
        <f t="shared" si="7"/>
        <v>#N/A</v>
      </c>
      <c r="O40" t="b">
        <f t="shared" si="4"/>
        <v>0</v>
      </c>
      <c r="P40" t="b">
        <f t="shared" si="5"/>
        <v>0</v>
      </c>
    </row>
    <row r="41" spans="2:16" x14ac:dyDescent="0.25">
      <c r="B41">
        <v>36</v>
      </c>
      <c r="K41">
        <f t="shared" si="6"/>
        <v>0</v>
      </c>
      <c r="L41">
        <f t="shared" ref="L41:L104" si="8">ABS(K41)</f>
        <v>0</v>
      </c>
      <c r="M41" t="b">
        <f t="shared" si="2"/>
        <v>0</v>
      </c>
      <c r="N41" t="e">
        <f t="shared" si="7"/>
        <v>#N/A</v>
      </c>
      <c r="O41" t="b">
        <f t="shared" si="4"/>
        <v>0</v>
      </c>
      <c r="P41" t="b">
        <f t="shared" si="5"/>
        <v>0</v>
      </c>
    </row>
    <row r="42" spans="2:16" x14ac:dyDescent="0.25">
      <c r="B42">
        <v>37</v>
      </c>
      <c r="K42">
        <f t="shared" si="6"/>
        <v>0</v>
      </c>
      <c r="L42">
        <f t="shared" si="8"/>
        <v>0</v>
      </c>
      <c r="M42" t="b">
        <f t="shared" si="2"/>
        <v>0</v>
      </c>
      <c r="N42" t="e">
        <f t="shared" si="7"/>
        <v>#N/A</v>
      </c>
      <c r="O42" t="b">
        <f t="shared" si="4"/>
        <v>0</v>
      </c>
      <c r="P42" t="b">
        <f t="shared" si="5"/>
        <v>0</v>
      </c>
    </row>
    <row r="43" spans="2:16" x14ac:dyDescent="0.25">
      <c r="B43">
        <v>38</v>
      </c>
      <c r="K43">
        <f t="shared" si="6"/>
        <v>0</v>
      </c>
      <c r="L43">
        <f t="shared" si="8"/>
        <v>0</v>
      </c>
      <c r="M43" t="b">
        <f t="shared" si="2"/>
        <v>0</v>
      </c>
      <c r="N43" t="e">
        <f t="shared" si="7"/>
        <v>#N/A</v>
      </c>
      <c r="O43" t="b">
        <f t="shared" si="4"/>
        <v>0</v>
      </c>
      <c r="P43" t="b">
        <f t="shared" si="5"/>
        <v>0</v>
      </c>
    </row>
    <row r="44" spans="2:16" x14ac:dyDescent="0.25">
      <c r="B44">
        <v>39</v>
      </c>
      <c r="K44">
        <f t="shared" si="6"/>
        <v>0</v>
      </c>
      <c r="L44">
        <f t="shared" si="8"/>
        <v>0</v>
      </c>
      <c r="M44" t="b">
        <f t="shared" si="2"/>
        <v>0</v>
      </c>
      <c r="N44" t="e">
        <f t="shared" si="7"/>
        <v>#N/A</v>
      </c>
      <c r="O44" t="b">
        <f t="shared" si="4"/>
        <v>0</v>
      </c>
      <c r="P44" t="b">
        <f t="shared" si="5"/>
        <v>0</v>
      </c>
    </row>
    <row r="45" spans="2:16" x14ac:dyDescent="0.25">
      <c r="B45">
        <v>40</v>
      </c>
      <c r="K45">
        <f t="shared" si="6"/>
        <v>0</v>
      </c>
      <c r="L45">
        <f t="shared" si="8"/>
        <v>0</v>
      </c>
      <c r="M45" t="b">
        <f t="shared" si="2"/>
        <v>0</v>
      </c>
      <c r="N45" t="e">
        <f t="shared" si="7"/>
        <v>#N/A</v>
      </c>
      <c r="O45" t="b">
        <f t="shared" si="4"/>
        <v>0</v>
      </c>
      <c r="P45" t="b">
        <f t="shared" si="5"/>
        <v>0</v>
      </c>
    </row>
    <row r="46" spans="2:16" x14ac:dyDescent="0.25">
      <c r="B46">
        <v>41</v>
      </c>
      <c r="K46">
        <f t="shared" si="6"/>
        <v>0</v>
      </c>
      <c r="L46">
        <f t="shared" si="8"/>
        <v>0</v>
      </c>
      <c r="M46" t="b">
        <f t="shared" si="2"/>
        <v>0</v>
      </c>
      <c r="N46" t="e">
        <f t="shared" si="7"/>
        <v>#N/A</v>
      </c>
      <c r="O46" t="b">
        <f t="shared" si="4"/>
        <v>0</v>
      </c>
      <c r="P46" t="b">
        <f t="shared" si="5"/>
        <v>0</v>
      </c>
    </row>
    <row r="47" spans="2:16" x14ac:dyDescent="0.25">
      <c r="B47">
        <v>42</v>
      </c>
      <c r="K47">
        <f t="shared" si="6"/>
        <v>0</v>
      </c>
      <c r="L47">
        <f t="shared" si="8"/>
        <v>0</v>
      </c>
      <c r="M47" t="b">
        <f t="shared" si="2"/>
        <v>0</v>
      </c>
      <c r="N47" t="e">
        <f t="shared" si="7"/>
        <v>#N/A</v>
      </c>
      <c r="O47" t="b">
        <f t="shared" si="4"/>
        <v>0</v>
      </c>
      <c r="P47" t="b">
        <f t="shared" si="5"/>
        <v>0</v>
      </c>
    </row>
    <row r="48" spans="2:16" x14ac:dyDescent="0.25">
      <c r="B48">
        <v>43</v>
      </c>
      <c r="K48">
        <f t="shared" si="6"/>
        <v>0</v>
      </c>
      <c r="L48">
        <f t="shared" si="8"/>
        <v>0</v>
      </c>
      <c r="M48" t="b">
        <f t="shared" si="2"/>
        <v>0</v>
      </c>
      <c r="N48" t="e">
        <f t="shared" si="7"/>
        <v>#N/A</v>
      </c>
      <c r="O48" t="b">
        <f t="shared" si="4"/>
        <v>0</v>
      </c>
      <c r="P48" t="b">
        <f t="shared" si="5"/>
        <v>0</v>
      </c>
    </row>
    <row r="49" spans="2:16" x14ac:dyDescent="0.25">
      <c r="B49">
        <v>44</v>
      </c>
      <c r="K49">
        <f t="shared" si="6"/>
        <v>0</v>
      </c>
      <c r="L49">
        <f t="shared" si="8"/>
        <v>0</v>
      </c>
      <c r="M49" t="b">
        <f t="shared" si="2"/>
        <v>0</v>
      </c>
      <c r="N49" t="e">
        <f t="shared" si="7"/>
        <v>#N/A</v>
      </c>
      <c r="O49" t="b">
        <f t="shared" si="4"/>
        <v>0</v>
      </c>
      <c r="P49" t="b">
        <f t="shared" si="5"/>
        <v>0</v>
      </c>
    </row>
    <row r="50" spans="2:16" x14ac:dyDescent="0.25">
      <c r="B50">
        <v>45</v>
      </c>
      <c r="K50">
        <f t="shared" si="6"/>
        <v>0</v>
      </c>
      <c r="L50">
        <f t="shared" si="8"/>
        <v>0</v>
      </c>
      <c r="M50" t="b">
        <f t="shared" si="2"/>
        <v>0</v>
      </c>
      <c r="N50" t="e">
        <f t="shared" si="7"/>
        <v>#N/A</v>
      </c>
      <c r="O50" t="b">
        <f t="shared" si="4"/>
        <v>0</v>
      </c>
      <c r="P50" t="b">
        <f t="shared" si="5"/>
        <v>0</v>
      </c>
    </row>
    <row r="51" spans="2:16" x14ac:dyDescent="0.25">
      <c r="B51">
        <v>46</v>
      </c>
      <c r="K51">
        <f t="shared" si="6"/>
        <v>0</v>
      </c>
      <c r="L51">
        <f t="shared" si="8"/>
        <v>0</v>
      </c>
      <c r="M51" t="b">
        <f t="shared" si="2"/>
        <v>0</v>
      </c>
      <c r="N51" t="e">
        <f t="shared" si="7"/>
        <v>#N/A</v>
      </c>
      <c r="O51" t="b">
        <f t="shared" si="4"/>
        <v>0</v>
      </c>
      <c r="P51" t="b">
        <f t="shared" si="5"/>
        <v>0</v>
      </c>
    </row>
    <row r="52" spans="2:16" x14ac:dyDescent="0.25">
      <c r="B52">
        <v>47</v>
      </c>
      <c r="K52">
        <f t="shared" si="6"/>
        <v>0</v>
      </c>
      <c r="L52">
        <f t="shared" si="8"/>
        <v>0</v>
      </c>
      <c r="M52" t="b">
        <f t="shared" si="2"/>
        <v>0</v>
      </c>
      <c r="N52" t="e">
        <f t="shared" si="7"/>
        <v>#N/A</v>
      </c>
      <c r="O52" t="b">
        <f t="shared" si="4"/>
        <v>0</v>
      </c>
      <c r="P52" t="b">
        <f t="shared" si="5"/>
        <v>0</v>
      </c>
    </row>
    <row r="53" spans="2:16" x14ac:dyDescent="0.25">
      <c r="B53">
        <v>48</v>
      </c>
      <c r="K53">
        <f t="shared" si="6"/>
        <v>0</v>
      </c>
      <c r="L53">
        <f t="shared" si="8"/>
        <v>0</v>
      </c>
      <c r="M53" t="b">
        <f t="shared" si="2"/>
        <v>0</v>
      </c>
      <c r="N53" t="e">
        <f t="shared" si="7"/>
        <v>#N/A</v>
      </c>
      <c r="O53" t="b">
        <f t="shared" si="4"/>
        <v>0</v>
      </c>
      <c r="P53" t="b">
        <f t="shared" si="5"/>
        <v>0</v>
      </c>
    </row>
    <row r="54" spans="2:16" x14ac:dyDescent="0.25">
      <c r="B54">
        <v>49</v>
      </c>
      <c r="K54">
        <f t="shared" si="6"/>
        <v>0</v>
      </c>
      <c r="L54">
        <f t="shared" si="8"/>
        <v>0</v>
      </c>
      <c r="M54" t="b">
        <f t="shared" si="2"/>
        <v>0</v>
      </c>
      <c r="N54" t="e">
        <f t="shared" si="7"/>
        <v>#N/A</v>
      </c>
      <c r="O54" t="b">
        <f t="shared" si="4"/>
        <v>0</v>
      </c>
      <c r="P54" t="b">
        <f t="shared" si="5"/>
        <v>0</v>
      </c>
    </row>
    <row r="55" spans="2:16" x14ac:dyDescent="0.25">
      <c r="B55">
        <v>50</v>
      </c>
      <c r="K55">
        <f t="shared" si="6"/>
        <v>0</v>
      </c>
      <c r="L55">
        <f t="shared" si="8"/>
        <v>0</v>
      </c>
      <c r="M55" t="b">
        <f t="shared" si="2"/>
        <v>0</v>
      </c>
      <c r="N55" t="e">
        <f t="shared" si="7"/>
        <v>#N/A</v>
      </c>
      <c r="O55" t="b">
        <f t="shared" si="4"/>
        <v>0</v>
      </c>
      <c r="P55" t="b">
        <f t="shared" si="5"/>
        <v>0</v>
      </c>
    </row>
    <row r="56" spans="2:16" x14ac:dyDescent="0.25">
      <c r="B56">
        <v>51</v>
      </c>
      <c r="K56">
        <f t="shared" si="6"/>
        <v>0</v>
      </c>
      <c r="L56">
        <f t="shared" si="8"/>
        <v>0</v>
      </c>
      <c r="M56" t="b">
        <f t="shared" si="2"/>
        <v>0</v>
      </c>
      <c r="N56" t="e">
        <f t="shared" si="7"/>
        <v>#N/A</v>
      </c>
      <c r="O56" t="b">
        <f t="shared" si="4"/>
        <v>0</v>
      </c>
      <c r="P56" t="b">
        <f t="shared" si="5"/>
        <v>0</v>
      </c>
    </row>
    <row r="57" spans="2:16" x14ac:dyDescent="0.25">
      <c r="B57">
        <v>52</v>
      </c>
      <c r="K57">
        <f t="shared" si="6"/>
        <v>0</v>
      </c>
      <c r="L57">
        <f t="shared" si="8"/>
        <v>0</v>
      </c>
      <c r="M57" t="b">
        <f t="shared" si="2"/>
        <v>0</v>
      </c>
      <c r="N57" t="e">
        <f t="shared" si="7"/>
        <v>#N/A</v>
      </c>
      <c r="O57" t="b">
        <f t="shared" si="4"/>
        <v>0</v>
      </c>
      <c r="P57" t="b">
        <f t="shared" si="5"/>
        <v>0</v>
      </c>
    </row>
    <row r="58" spans="2:16" x14ac:dyDescent="0.25">
      <c r="B58">
        <v>53</v>
      </c>
      <c r="K58">
        <f t="shared" si="6"/>
        <v>0</v>
      </c>
      <c r="L58">
        <f t="shared" si="8"/>
        <v>0</v>
      </c>
      <c r="M58" t="b">
        <f t="shared" si="2"/>
        <v>0</v>
      </c>
      <c r="N58" t="e">
        <f t="shared" si="7"/>
        <v>#N/A</v>
      </c>
      <c r="O58" t="b">
        <f t="shared" si="4"/>
        <v>0</v>
      </c>
      <c r="P58" t="b">
        <f t="shared" si="5"/>
        <v>0</v>
      </c>
    </row>
    <row r="59" spans="2:16" x14ac:dyDescent="0.25">
      <c r="B59">
        <v>54</v>
      </c>
      <c r="K59">
        <f t="shared" si="6"/>
        <v>0</v>
      </c>
      <c r="L59">
        <f t="shared" si="8"/>
        <v>0</v>
      </c>
      <c r="M59" t="b">
        <f t="shared" si="2"/>
        <v>0</v>
      </c>
      <c r="N59" t="e">
        <f t="shared" si="7"/>
        <v>#N/A</v>
      </c>
      <c r="O59" t="b">
        <f t="shared" si="4"/>
        <v>0</v>
      </c>
      <c r="P59" t="b">
        <f t="shared" si="5"/>
        <v>0</v>
      </c>
    </row>
    <row r="60" spans="2:16" x14ac:dyDescent="0.25">
      <c r="B60">
        <v>55</v>
      </c>
      <c r="K60">
        <f t="shared" si="6"/>
        <v>0</v>
      </c>
      <c r="L60">
        <f t="shared" si="8"/>
        <v>0</v>
      </c>
      <c r="M60" t="b">
        <f t="shared" si="2"/>
        <v>0</v>
      </c>
      <c r="N60" t="e">
        <f t="shared" si="7"/>
        <v>#N/A</v>
      </c>
      <c r="O60" t="b">
        <f t="shared" si="4"/>
        <v>0</v>
      </c>
      <c r="P60" t="b">
        <f t="shared" si="5"/>
        <v>0</v>
      </c>
    </row>
    <row r="61" spans="2:16" x14ac:dyDescent="0.25">
      <c r="B61">
        <v>56</v>
      </c>
      <c r="K61">
        <f t="shared" si="6"/>
        <v>0</v>
      </c>
      <c r="L61">
        <f t="shared" si="8"/>
        <v>0</v>
      </c>
      <c r="M61" t="b">
        <f t="shared" si="2"/>
        <v>0</v>
      </c>
      <c r="N61" t="e">
        <f t="shared" si="7"/>
        <v>#N/A</v>
      </c>
      <c r="O61" t="b">
        <f t="shared" si="4"/>
        <v>0</v>
      </c>
      <c r="P61" t="b">
        <f t="shared" si="5"/>
        <v>0</v>
      </c>
    </row>
    <row r="62" spans="2:16" x14ac:dyDescent="0.25">
      <c r="B62">
        <v>57</v>
      </c>
      <c r="K62">
        <f t="shared" si="6"/>
        <v>0</v>
      </c>
      <c r="L62">
        <f t="shared" si="8"/>
        <v>0</v>
      </c>
      <c r="M62" t="b">
        <f t="shared" si="2"/>
        <v>0</v>
      </c>
      <c r="N62" t="e">
        <f t="shared" si="7"/>
        <v>#N/A</v>
      </c>
      <c r="O62" t="b">
        <f t="shared" si="4"/>
        <v>0</v>
      </c>
      <c r="P62" t="b">
        <f t="shared" si="5"/>
        <v>0</v>
      </c>
    </row>
    <row r="63" spans="2:16" x14ac:dyDescent="0.25">
      <c r="B63">
        <v>58</v>
      </c>
      <c r="K63">
        <f t="shared" si="6"/>
        <v>0</v>
      </c>
      <c r="L63">
        <f t="shared" si="8"/>
        <v>0</v>
      </c>
      <c r="M63" t="b">
        <f t="shared" si="2"/>
        <v>0</v>
      </c>
      <c r="N63" t="e">
        <f t="shared" si="7"/>
        <v>#N/A</v>
      </c>
      <c r="O63" t="b">
        <f t="shared" si="4"/>
        <v>0</v>
      </c>
      <c r="P63" t="b">
        <f t="shared" si="5"/>
        <v>0</v>
      </c>
    </row>
    <row r="64" spans="2:16" x14ac:dyDescent="0.25">
      <c r="B64">
        <v>59</v>
      </c>
      <c r="K64">
        <f t="shared" si="6"/>
        <v>0</v>
      </c>
      <c r="L64">
        <f t="shared" si="8"/>
        <v>0</v>
      </c>
      <c r="M64" t="b">
        <f t="shared" si="2"/>
        <v>0</v>
      </c>
      <c r="N64" t="e">
        <f t="shared" si="7"/>
        <v>#N/A</v>
      </c>
      <c r="O64" t="b">
        <f t="shared" si="4"/>
        <v>0</v>
      </c>
      <c r="P64" t="b">
        <f t="shared" si="5"/>
        <v>0</v>
      </c>
    </row>
    <row r="65" spans="2:16" x14ac:dyDescent="0.25">
      <c r="B65">
        <v>60</v>
      </c>
      <c r="K65">
        <f t="shared" si="6"/>
        <v>0</v>
      </c>
      <c r="L65">
        <f t="shared" si="8"/>
        <v>0</v>
      </c>
      <c r="M65" t="b">
        <f t="shared" si="2"/>
        <v>0</v>
      </c>
      <c r="N65" t="e">
        <f t="shared" si="7"/>
        <v>#N/A</v>
      </c>
      <c r="O65" t="b">
        <f t="shared" si="4"/>
        <v>0</v>
      </c>
      <c r="P65" t="b">
        <f t="shared" si="5"/>
        <v>0</v>
      </c>
    </row>
    <row r="66" spans="2:16" x14ac:dyDescent="0.25">
      <c r="B66">
        <v>61</v>
      </c>
      <c r="K66">
        <f t="shared" si="6"/>
        <v>0</v>
      </c>
      <c r="L66">
        <f t="shared" si="8"/>
        <v>0</v>
      </c>
      <c r="M66" t="b">
        <f t="shared" si="2"/>
        <v>0</v>
      </c>
      <c r="N66" t="e">
        <f t="shared" si="7"/>
        <v>#N/A</v>
      </c>
      <c r="O66" t="b">
        <f t="shared" si="4"/>
        <v>0</v>
      </c>
      <c r="P66" t="b">
        <f t="shared" si="5"/>
        <v>0</v>
      </c>
    </row>
    <row r="67" spans="2:16" x14ac:dyDescent="0.25">
      <c r="B67">
        <v>62</v>
      </c>
      <c r="K67">
        <f t="shared" si="6"/>
        <v>0</v>
      </c>
      <c r="L67">
        <f t="shared" si="8"/>
        <v>0</v>
      </c>
      <c r="M67" t="b">
        <f t="shared" si="2"/>
        <v>0</v>
      </c>
      <c r="N67" t="e">
        <f t="shared" si="7"/>
        <v>#N/A</v>
      </c>
      <c r="O67" t="b">
        <f t="shared" si="4"/>
        <v>0</v>
      </c>
      <c r="P67" t="b">
        <f t="shared" si="5"/>
        <v>0</v>
      </c>
    </row>
    <row r="68" spans="2:16" x14ac:dyDescent="0.25">
      <c r="B68">
        <v>63</v>
      </c>
      <c r="K68">
        <f t="shared" si="6"/>
        <v>0</v>
      </c>
      <c r="L68">
        <f t="shared" si="8"/>
        <v>0</v>
      </c>
      <c r="M68" t="b">
        <f t="shared" si="2"/>
        <v>0</v>
      </c>
      <c r="N68" t="e">
        <f t="shared" si="7"/>
        <v>#N/A</v>
      </c>
      <c r="O68" t="b">
        <f t="shared" si="4"/>
        <v>0</v>
      </c>
      <c r="P68" t="b">
        <f t="shared" si="5"/>
        <v>0</v>
      </c>
    </row>
    <row r="69" spans="2:16" x14ac:dyDescent="0.25">
      <c r="B69">
        <v>64</v>
      </c>
      <c r="K69">
        <f t="shared" si="6"/>
        <v>0</v>
      </c>
      <c r="L69">
        <f t="shared" si="8"/>
        <v>0</v>
      </c>
      <c r="M69" t="b">
        <f t="shared" si="2"/>
        <v>0</v>
      </c>
      <c r="N69" t="e">
        <f t="shared" si="7"/>
        <v>#N/A</v>
      </c>
      <c r="O69" t="b">
        <f t="shared" si="4"/>
        <v>0</v>
      </c>
      <c r="P69" t="b">
        <f t="shared" si="5"/>
        <v>0</v>
      </c>
    </row>
    <row r="70" spans="2:16" x14ac:dyDescent="0.25">
      <c r="B70">
        <v>65</v>
      </c>
      <c r="K70">
        <f t="shared" ref="K70:K105" si="9">D70-C70</f>
        <v>0</v>
      </c>
      <c r="L70">
        <f t="shared" si="8"/>
        <v>0</v>
      </c>
      <c r="M70" t="b">
        <f t="shared" si="2"/>
        <v>0</v>
      </c>
      <c r="N70" t="e">
        <f t="shared" ref="N70:N101" si="10">_xlfn.RANK.AVG(M70,M$6:M$105,1)</f>
        <v>#N/A</v>
      </c>
      <c r="O70" t="b">
        <f t="shared" si="4"/>
        <v>0</v>
      </c>
      <c r="P70" t="b">
        <f t="shared" si="5"/>
        <v>0</v>
      </c>
    </row>
    <row r="71" spans="2:16" x14ac:dyDescent="0.25">
      <c r="B71">
        <v>66</v>
      </c>
      <c r="K71">
        <f t="shared" si="9"/>
        <v>0</v>
      </c>
      <c r="L71">
        <f t="shared" si="8"/>
        <v>0</v>
      </c>
      <c r="M71" t="b">
        <f t="shared" ref="M71:M105" si="11">IF(L71&gt;0,L71,FALSE)</f>
        <v>0</v>
      </c>
      <c r="N71" t="e">
        <f t="shared" si="10"/>
        <v>#N/A</v>
      </c>
      <c r="O71" t="b">
        <f t="shared" si="4"/>
        <v>0</v>
      </c>
      <c r="P71" t="b">
        <f t="shared" si="5"/>
        <v>0</v>
      </c>
    </row>
    <row r="72" spans="2:16" x14ac:dyDescent="0.25">
      <c r="B72">
        <v>67</v>
      </c>
      <c r="K72">
        <f t="shared" si="9"/>
        <v>0</v>
      </c>
      <c r="L72">
        <f t="shared" si="8"/>
        <v>0</v>
      </c>
      <c r="M72" t="b">
        <f t="shared" si="11"/>
        <v>0</v>
      </c>
      <c r="N72" t="e">
        <f t="shared" si="10"/>
        <v>#N/A</v>
      </c>
      <c r="O72" t="b">
        <f t="shared" ref="O72:O105" si="12">IF(K72&gt;0,N72,FALSE)</f>
        <v>0</v>
      </c>
      <c r="P72" t="b">
        <f t="shared" ref="P72:P105" si="13">IF(K72&lt;0,N72,FALSE)</f>
        <v>0</v>
      </c>
    </row>
    <row r="73" spans="2:16" x14ac:dyDescent="0.25">
      <c r="B73">
        <v>68</v>
      </c>
      <c r="K73">
        <f t="shared" si="9"/>
        <v>0</v>
      </c>
      <c r="L73">
        <f t="shared" si="8"/>
        <v>0</v>
      </c>
      <c r="M73" t="b">
        <f t="shared" si="11"/>
        <v>0</v>
      </c>
      <c r="N73" t="e">
        <f t="shared" si="10"/>
        <v>#N/A</v>
      </c>
      <c r="O73" t="b">
        <f t="shared" si="12"/>
        <v>0</v>
      </c>
      <c r="P73" t="b">
        <f t="shared" si="13"/>
        <v>0</v>
      </c>
    </row>
    <row r="74" spans="2:16" x14ac:dyDescent="0.25">
      <c r="B74">
        <v>69</v>
      </c>
      <c r="K74">
        <f t="shared" si="9"/>
        <v>0</v>
      </c>
      <c r="L74">
        <f t="shared" si="8"/>
        <v>0</v>
      </c>
      <c r="M74" t="b">
        <f t="shared" si="11"/>
        <v>0</v>
      </c>
      <c r="N74" t="e">
        <f t="shared" si="10"/>
        <v>#N/A</v>
      </c>
      <c r="O74" t="b">
        <f t="shared" si="12"/>
        <v>0</v>
      </c>
      <c r="P74" t="b">
        <f t="shared" si="13"/>
        <v>0</v>
      </c>
    </row>
    <row r="75" spans="2:16" x14ac:dyDescent="0.25">
      <c r="B75">
        <v>70</v>
      </c>
      <c r="K75">
        <f t="shared" si="9"/>
        <v>0</v>
      </c>
      <c r="L75">
        <f t="shared" si="8"/>
        <v>0</v>
      </c>
      <c r="M75" t="b">
        <f t="shared" si="11"/>
        <v>0</v>
      </c>
      <c r="N75" t="e">
        <f t="shared" si="10"/>
        <v>#N/A</v>
      </c>
      <c r="O75" t="b">
        <f t="shared" si="12"/>
        <v>0</v>
      </c>
      <c r="P75" t="b">
        <f t="shared" si="13"/>
        <v>0</v>
      </c>
    </row>
    <row r="76" spans="2:16" x14ac:dyDescent="0.25">
      <c r="B76">
        <v>71</v>
      </c>
      <c r="K76">
        <f t="shared" si="9"/>
        <v>0</v>
      </c>
      <c r="L76">
        <f t="shared" si="8"/>
        <v>0</v>
      </c>
      <c r="M76" t="b">
        <f t="shared" si="11"/>
        <v>0</v>
      </c>
      <c r="N76" t="e">
        <f t="shared" si="10"/>
        <v>#N/A</v>
      </c>
      <c r="O76" t="b">
        <f t="shared" si="12"/>
        <v>0</v>
      </c>
      <c r="P76" t="b">
        <f t="shared" si="13"/>
        <v>0</v>
      </c>
    </row>
    <row r="77" spans="2:16" x14ac:dyDescent="0.25">
      <c r="B77">
        <v>72</v>
      </c>
      <c r="K77">
        <f t="shared" si="9"/>
        <v>0</v>
      </c>
      <c r="L77">
        <f t="shared" si="8"/>
        <v>0</v>
      </c>
      <c r="M77" t="b">
        <f t="shared" si="11"/>
        <v>0</v>
      </c>
      <c r="N77" t="e">
        <f t="shared" si="10"/>
        <v>#N/A</v>
      </c>
      <c r="O77" t="b">
        <f t="shared" si="12"/>
        <v>0</v>
      </c>
      <c r="P77" t="b">
        <f t="shared" si="13"/>
        <v>0</v>
      </c>
    </row>
    <row r="78" spans="2:16" x14ac:dyDescent="0.25">
      <c r="B78">
        <v>73</v>
      </c>
      <c r="K78">
        <f t="shared" si="9"/>
        <v>0</v>
      </c>
      <c r="L78">
        <f t="shared" si="8"/>
        <v>0</v>
      </c>
      <c r="M78" t="b">
        <f t="shared" si="11"/>
        <v>0</v>
      </c>
      <c r="N78" t="e">
        <f t="shared" si="10"/>
        <v>#N/A</v>
      </c>
      <c r="O78" t="b">
        <f t="shared" si="12"/>
        <v>0</v>
      </c>
      <c r="P78" t="b">
        <f t="shared" si="13"/>
        <v>0</v>
      </c>
    </row>
    <row r="79" spans="2:16" x14ac:dyDescent="0.25">
      <c r="B79">
        <v>74</v>
      </c>
      <c r="K79">
        <f t="shared" si="9"/>
        <v>0</v>
      </c>
      <c r="L79">
        <f t="shared" si="8"/>
        <v>0</v>
      </c>
      <c r="M79" t="b">
        <f t="shared" si="11"/>
        <v>0</v>
      </c>
      <c r="N79" t="e">
        <f t="shared" si="10"/>
        <v>#N/A</v>
      </c>
      <c r="O79" t="b">
        <f t="shared" si="12"/>
        <v>0</v>
      </c>
      <c r="P79" t="b">
        <f t="shared" si="13"/>
        <v>0</v>
      </c>
    </row>
    <row r="80" spans="2:16" x14ac:dyDescent="0.25">
      <c r="B80">
        <v>75</v>
      </c>
      <c r="K80">
        <f t="shared" si="9"/>
        <v>0</v>
      </c>
      <c r="L80">
        <f t="shared" si="8"/>
        <v>0</v>
      </c>
      <c r="M80" t="b">
        <f t="shared" si="11"/>
        <v>0</v>
      </c>
      <c r="N80" t="e">
        <f t="shared" si="10"/>
        <v>#N/A</v>
      </c>
      <c r="O80" t="b">
        <f t="shared" si="12"/>
        <v>0</v>
      </c>
      <c r="P80" t="b">
        <f t="shared" si="13"/>
        <v>0</v>
      </c>
    </row>
    <row r="81" spans="2:16" x14ac:dyDescent="0.25">
      <c r="B81">
        <v>76</v>
      </c>
      <c r="K81">
        <f t="shared" si="9"/>
        <v>0</v>
      </c>
      <c r="L81">
        <f t="shared" si="8"/>
        <v>0</v>
      </c>
      <c r="M81" t="b">
        <f t="shared" si="11"/>
        <v>0</v>
      </c>
      <c r="N81" t="e">
        <f t="shared" si="10"/>
        <v>#N/A</v>
      </c>
      <c r="O81" t="b">
        <f t="shared" si="12"/>
        <v>0</v>
      </c>
      <c r="P81" t="b">
        <f t="shared" si="13"/>
        <v>0</v>
      </c>
    </row>
    <row r="82" spans="2:16" x14ac:dyDescent="0.25">
      <c r="B82">
        <v>77</v>
      </c>
      <c r="K82">
        <f t="shared" si="9"/>
        <v>0</v>
      </c>
      <c r="L82">
        <f t="shared" si="8"/>
        <v>0</v>
      </c>
      <c r="M82" t="b">
        <f t="shared" si="11"/>
        <v>0</v>
      </c>
      <c r="N82" t="e">
        <f t="shared" si="10"/>
        <v>#N/A</v>
      </c>
      <c r="O82" t="b">
        <f t="shared" si="12"/>
        <v>0</v>
      </c>
      <c r="P82" t="b">
        <f t="shared" si="13"/>
        <v>0</v>
      </c>
    </row>
    <row r="83" spans="2:16" x14ac:dyDescent="0.25">
      <c r="B83">
        <v>78</v>
      </c>
      <c r="K83">
        <f t="shared" si="9"/>
        <v>0</v>
      </c>
      <c r="L83">
        <f t="shared" si="8"/>
        <v>0</v>
      </c>
      <c r="M83" t="b">
        <f t="shared" si="11"/>
        <v>0</v>
      </c>
      <c r="N83" t="e">
        <f t="shared" si="10"/>
        <v>#N/A</v>
      </c>
      <c r="O83" t="b">
        <f t="shared" si="12"/>
        <v>0</v>
      </c>
      <c r="P83" t="b">
        <f t="shared" si="13"/>
        <v>0</v>
      </c>
    </row>
    <row r="84" spans="2:16" x14ac:dyDescent="0.25">
      <c r="B84">
        <v>79</v>
      </c>
      <c r="K84">
        <f t="shared" si="9"/>
        <v>0</v>
      </c>
      <c r="L84">
        <f t="shared" si="8"/>
        <v>0</v>
      </c>
      <c r="M84" t="b">
        <f t="shared" si="11"/>
        <v>0</v>
      </c>
      <c r="N84" t="e">
        <f t="shared" si="10"/>
        <v>#N/A</v>
      </c>
      <c r="O84" t="b">
        <f t="shared" si="12"/>
        <v>0</v>
      </c>
      <c r="P84" t="b">
        <f t="shared" si="13"/>
        <v>0</v>
      </c>
    </row>
    <row r="85" spans="2:16" x14ac:dyDescent="0.25">
      <c r="B85">
        <v>80</v>
      </c>
      <c r="K85">
        <f t="shared" si="9"/>
        <v>0</v>
      </c>
      <c r="L85">
        <f t="shared" si="8"/>
        <v>0</v>
      </c>
      <c r="M85" t="b">
        <f t="shared" si="11"/>
        <v>0</v>
      </c>
      <c r="N85" t="e">
        <f t="shared" si="10"/>
        <v>#N/A</v>
      </c>
      <c r="O85" t="b">
        <f t="shared" si="12"/>
        <v>0</v>
      </c>
      <c r="P85" t="b">
        <f t="shared" si="13"/>
        <v>0</v>
      </c>
    </row>
    <row r="86" spans="2:16" x14ac:dyDescent="0.25">
      <c r="B86">
        <v>81</v>
      </c>
      <c r="K86">
        <f t="shared" si="9"/>
        <v>0</v>
      </c>
      <c r="L86">
        <f t="shared" si="8"/>
        <v>0</v>
      </c>
      <c r="M86" t="b">
        <f t="shared" si="11"/>
        <v>0</v>
      </c>
      <c r="N86" t="e">
        <f t="shared" si="10"/>
        <v>#N/A</v>
      </c>
      <c r="O86" t="b">
        <f t="shared" si="12"/>
        <v>0</v>
      </c>
      <c r="P86" t="b">
        <f t="shared" si="13"/>
        <v>0</v>
      </c>
    </row>
    <row r="87" spans="2:16" x14ac:dyDescent="0.25">
      <c r="B87">
        <v>82</v>
      </c>
      <c r="K87">
        <f t="shared" si="9"/>
        <v>0</v>
      </c>
      <c r="L87">
        <f t="shared" si="8"/>
        <v>0</v>
      </c>
      <c r="M87" t="b">
        <f t="shared" si="11"/>
        <v>0</v>
      </c>
      <c r="N87" t="e">
        <f t="shared" si="10"/>
        <v>#N/A</v>
      </c>
      <c r="O87" t="b">
        <f t="shared" si="12"/>
        <v>0</v>
      </c>
      <c r="P87" t="b">
        <f t="shared" si="13"/>
        <v>0</v>
      </c>
    </row>
    <row r="88" spans="2:16" x14ac:dyDescent="0.25">
      <c r="B88">
        <v>83</v>
      </c>
      <c r="K88">
        <f t="shared" si="9"/>
        <v>0</v>
      </c>
      <c r="L88">
        <f t="shared" si="8"/>
        <v>0</v>
      </c>
      <c r="M88" t="b">
        <f t="shared" si="11"/>
        <v>0</v>
      </c>
      <c r="N88" t="e">
        <f t="shared" si="10"/>
        <v>#N/A</v>
      </c>
      <c r="O88" t="b">
        <f t="shared" si="12"/>
        <v>0</v>
      </c>
      <c r="P88" t="b">
        <f t="shared" si="13"/>
        <v>0</v>
      </c>
    </row>
    <row r="89" spans="2:16" x14ac:dyDescent="0.25">
      <c r="B89">
        <v>84</v>
      </c>
      <c r="K89">
        <f t="shared" si="9"/>
        <v>0</v>
      </c>
      <c r="L89">
        <f t="shared" si="8"/>
        <v>0</v>
      </c>
      <c r="M89" t="b">
        <f t="shared" si="11"/>
        <v>0</v>
      </c>
      <c r="N89" t="e">
        <f t="shared" si="10"/>
        <v>#N/A</v>
      </c>
      <c r="O89" t="b">
        <f t="shared" si="12"/>
        <v>0</v>
      </c>
      <c r="P89" t="b">
        <f t="shared" si="13"/>
        <v>0</v>
      </c>
    </row>
    <row r="90" spans="2:16" x14ac:dyDescent="0.25">
      <c r="B90">
        <v>85</v>
      </c>
      <c r="K90">
        <f t="shared" si="9"/>
        <v>0</v>
      </c>
      <c r="L90">
        <f t="shared" si="8"/>
        <v>0</v>
      </c>
      <c r="M90" t="b">
        <f t="shared" si="11"/>
        <v>0</v>
      </c>
      <c r="N90" t="e">
        <f t="shared" si="10"/>
        <v>#N/A</v>
      </c>
      <c r="O90" t="b">
        <f t="shared" si="12"/>
        <v>0</v>
      </c>
      <c r="P90" t="b">
        <f t="shared" si="13"/>
        <v>0</v>
      </c>
    </row>
    <row r="91" spans="2:16" x14ac:dyDescent="0.25">
      <c r="B91">
        <v>86</v>
      </c>
      <c r="K91">
        <f t="shared" si="9"/>
        <v>0</v>
      </c>
      <c r="L91">
        <f t="shared" si="8"/>
        <v>0</v>
      </c>
      <c r="M91" t="b">
        <f t="shared" si="11"/>
        <v>0</v>
      </c>
      <c r="N91" t="e">
        <f t="shared" si="10"/>
        <v>#N/A</v>
      </c>
      <c r="O91" t="b">
        <f t="shared" si="12"/>
        <v>0</v>
      </c>
      <c r="P91" t="b">
        <f t="shared" si="13"/>
        <v>0</v>
      </c>
    </row>
    <row r="92" spans="2:16" x14ac:dyDescent="0.25">
      <c r="B92">
        <v>87</v>
      </c>
      <c r="K92">
        <f t="shared" si="9"/>
        <v>0</v>
      </c>
      <c r="L92">
        <f t="shared" si="8"/>
        <v>0</v>
      </c>
      <c r="M92" t="b">
        <f t="shared" si="11"/>
        <v>0</v>
      </c>
      <c r="N92" t="e">
        <f t="shared" si="10"/>
        <v>#N/A</v>
      </c>
      <c r="O92" t="b">
        <f t="shared" si="12"/>
        <v>0</v>
      </c>
      <c r="P92" t="b">
        <f t="shared" si="13"/>
        <v>0</v>
      </c>
    </row>
    <row r="93" spans="2:16" x14ac:dyDescent="0.25">
      <c r="B93">
        <v>88</v>
      </c>
      <c r="K93">
        <f t="shared" si="9"/>
        <v>0</v>
      </c>
      <c r="L93">
        <f t="shared" si="8"/>
        <v>0</v>
      </c>
      <c r="M93" t="b">
        <f t="shared" si="11"/>
        <v>0</v>
      </c>
      <c r="N93" t="e">
        <f t="shared" si="10"/>
        <v>#N/A</v>
      </c>
      <c r="O93" t="b">
        <f t="shared" si="12"/>
        <v>0</v>
      </c>
      <c r="P93" t="b">
        <f t="shared" si="13"/>
        <v>0</v>
      </c>
    </row>
    <row r="94" spans="2:16" x14ac:dyDescent="0.25">
      <c r="B94">
        <v>89</v>
      </c>
      <c r="K94">
        <f t="shared" si="9"/>
        <v>0</v>
      </c>
      <c r="L94">
        <f t="shared" si="8"/>
        <v>0</v>
      </c>
      <c r="M94" t="b">
        <f t="shared" si="11"/>
        <v>0</v>
      </c>
      <c r="N94" t="e">
        <f t="shared" si="10"/>
        <v>#N/A</v>
      </c>
      <c r="O94" t="b">
        <f t="shared" si="12"/>
        <v>0</v>
      </c>
      <c r="P94" t="b">
        <f t="shared" si="13"/>
        <v>0</v>
      </c>
    </row>
    <row r="95" spans="2:16" x14ac:dyDescent="0.25">
      <c r="B95">
        <v>90</v>
      </c>
      <c r="K95">
        <f t="shared" si="9"/>
        <v>0</v>
      </c>
      <c r="L95">
        <f t="shared" si="8"/>
        <v>0</v>
      </c>
      <c r="M95" t="b">
        <f t="shared" si="11"/>
        <v>0</v>
      </c>
      <c r="N95" t="e">
        <f t="shared" si="10"/>
        <v>#N/A</v>
      </c>
      <c r="O95" t="b">
        <f t="shared" si="12"/>
        <v>0</v>
      </c>
      <c r="P95" t="b">
        <f t="shared" si="13"/>
        <v>0</v>
      </c>
    </row>
    <row r="96" spans="2:16" x14ac:dyDescent="0.25">
      <c r="B96">
        <v>91</v>
      </c>
      <c r="K96">
        <f t="shared" si="9"/>
        <v>0</v>
      </c>
      <c r="L96">
        <f t="shared" si="8"/>
        <v>0</v>
      </c>
      <c r="M96" t="b">
        <f t="shared" si="11"/>
        <v>0</v>
      </c>
      <c r="N96" t="e">
        <f t="shared" si="10"/>
        <v>#N/A</v>
      </c>
      <c r="O96" t="b">
        <f t="shared" si="12"/>
        <v>0</v>
      </c>
      <c r="P96" t="b">
        <f t="shared" si="13"/>
        <v>0</v>
      </c>
    </row>
    <row r="97" spans="2:16" x14ac:dyDescent="0.25">
      <c r="B97">
        <v>92</v>
      </c>
      <c r="K97">
        <f t="shared" si="9"/>
        <v>0</v>
      </c>
      <c r="L97">
        <f t="shared" si="8"/>
        <v>0</v>
      </c>
      <c r="M97" t="b">
        <f t="shared" si="11"/>
        <v>0</v>
      </c>
      <c r="N97" t="e">
        <f t="shared" si="10"/>
        <v>#N/A</v>
      </c>
      <c r="O97" t="b">
        <f t="shared" si="12"/>
        <v>0</v>
      </c>
      <c r="P97" t="b">
        <f t="shared" si="13"/>
        <v>0</v>
      </c>
    </row>
    <row r="98" spans="2:16" x14ac:dyDescent="0.25">
      <c r="B98">
        <v>93</v>
      </c>
      <c r="K98">
        <f t="shared" si="9"/>
        <v>0</v>
      </c>
      <c r="L98">
        <f t="shared" si="8"/>
        <v>0</v>
      </c>
      <c r="M98" t="b">
        <f t="shared" si="11"/>
        <v>0</v>
      </c>
      <c r="N98" t="e">
        <f t="shared" si="10"/>
        <v>#N/A</v>
      </c>
      <c r="O98" t="b">
        <f t="shared" si="12"/>
        <v>0</v>
      </c>
      <c r="P98" t="b">
        <f t="shared" si="13"/>
        <v>0</v>
      </c>
    </row>
    <row r="99" spans="2:16" x14ac:dyDescent="0.25">
      <c r="B99">
        <v>94</v>
      </c>
      <c r="K99">
        <f t="shared" si="9"/>
        <v>0</v>
      </c>
      <c r="L99">
        <f t="shared" si="8"/>
        <v>0</v>
      </c>
      <c r="M99" t="b">
        <f t="shared" si="11"/>
        <v>0</v>
      </c>
      <c r="N99" t="e">
        <f t="shared" si="10"/>
        <v>#N/A</v>
      </c>
      <c r="O99" t="b">
        <f t="shared" si="12"/>
        <v>0</v>
      </c>
      <c r="P99" t="b">
        <f t="shared" si="13"/>
        <v>0</v>
      </c>
    </row>
    <row r="100" spans="2:16" x14ac:dyDescent="0.25">
      <c r="B100">
        <v>95</v>
      </c>
      <c r="K100">
        <f t="shared" si="9"/>
        <v>0</v>
      </c>
      <c r="L100">
        <f t="shared" si="8"/>
        <v>0</v>
      </c>
      <c r="M100" t="b">
        <f t="shared" si="11"/>
        <v>0</v>
      </c>
      <c r="N100" t="e">
        <f t="shared" si="10"/>
        <v>#N/A</v>
      </c>
      <c r="O100" t="b">
        <f t="shared" si="12"/>
        <v>0</v>
      </c>
      <c r="P100" t="b">
        <f t="shared" si="13"/>
        <v>0</v>
      </c>
    </row>
    <row r="101" spans="2:16" x14ac:dyDescent="0.25">
      <c r="B101">
        <v>96</v>
      </c>
      <c r="K101">
        <f t="shared" si="9"/>
        <v>0</v>
      </c>
      <c r="L101">
        <f t="shared" si="8"/>
        <v>0</v>
      </c>
      <c r="M101" t="b">
        <f t="shared" si="11"/>
        <v>0</v>
      </c>
      <c r="N101" t="e">
        <f t="shared" si="10"/>
        <v>#N/A</v>
      </c>
      <c r="O101" t="b">
        <f t="shared" si="12"/>
        <v>0</v>
      </c>
      <c r="P101" t="b">
        <f t="shared" si="13"/>
        <v>0</v>
      </c>
    </row>
    <row r="102" spans="2:16" x14ac:dyDescent="0.25">
      <c r="B102">
        <v>97</v>
      </c>
      <c r="K102">
        <f t="shared" si="9"/>
        <v>0</v>
      </c>
      <c r="L102">
        <f t="shared" si="8"/>
        <v>0</v>
      </c>
      <c r="M102" t="b">
        <f t="shared" si="11"/>
        <v>0</v>
      </c>
      <c r="N102" t="e">
        <f t="shared" ref="N102:N105" si="14">_xlfn.RANK.AVG(M102,M$6:M$105,1)</f>
        <v>#N/A</v>
      </c>
      <c r="O102" t="b">
        <f t="shared" si="12"/>
        <v>0</v>
      </c>
      <c r="P102" t="b">
        <f t="shared" si="13"/>
        <v>0</v>
      </c>
    </row>
    <row r="103" spans="2:16" x14ac:dyDescent="0.25">
      <c r="B103">
        <v>98</v>
      </c>
      <c r="K103">
        <f t="shared" si="9"/>
        <v>0</v>
      </c>
      <c r="L103">
        <f t="shared" si="8"/>
        <v>0</v>
      </c>
      <c r="M103" t="b">
        <f t="shared" si="11"/>
        <v>0</v>
      </c>
      <c r="N103" t="e">
        <f t="shared" si="14"/>
        <v>#N/A</v>
      </c>
      <c r="O103" t="b">
        <f t="shared" si="12"/>
        <v>0</v>
      </c>
      <c r="P103" t="b">
        <f t="shared" si="13"/>
        <v>0</v>
      </c>
    </row>
    <row r="104" spans="2:16" x14ac:dyDescent="0.25">
      <c r="B104">
        <v>99</v>
      </c>
      <c r="K104">
        <f t="shared" si="9"/>
        <v>0</v>
      </c>
      <c r="L104">
        <f t="shared" si="8"/>
        <v>0</v>
      </c>
      <c r="M104" t="b">
        <f t="shared" si="11"/>
        <v>0</v>
      </c>
      <c r="N104" t="e">
        <f t="shared" si="14"/>
        <v>#N/A</v>
      </c>
      <c r="O104" t="b">
        <f t="shared" si="12"/>
        <v>0</v>
      </c>
      <c r="P104" t="b">
        <f t="shared" si="13"/>
        <v>0</v>
      </c>
    </row>
    <row r="105" spans="2:16" x14ac:dyDescent="0.25">
      <c r="B105">
        <v>100</v>
      </c>
      <c r="K105">
        <f t="shared" si="9"/>
        <v>0</v>
      </c>
      <c r="L105">
        <f t="shared" ref="L105" si="15">ABS(K105)</f>
        <v>0</v>
      </c>
      <c r="M105" t="b">
        <f t="shared" si="11"/>
        <v>0</v>
      </c>
      <c r="N105" t="e">
        <f t="shared" si="14"/>
        <v>#N/A</v>
      </c>
      <c r="O105" t="b">
        <f t="shared" si="12"/>
        <v>0</v>
      </c>
      <c r="P105" t="b">
        <f t="shared" si="13"/>
        <v>0</v>
      </c>
    </row>
  </sheetData>
  <mergeCells count="3">
    <mergeCell ref="B2:I4"/>
    <mergeCell ref="F13:I13"/>
    <mergeCell ref="U6:X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G16" sqref="G16"/>
    </sheetView>
  </sheetViews>
  <sheetFormatPr defaultRowHeight="15" x14ac:dyDescent="0.25"/>
  <cols>
    <col min="1" max="3" width="18.28515625" customWidth="1"/>
    <col min="4" max="4" width="11.28515625" customWidth="1"/>
    <col min="5" max="5" width="18.28515625" customWidth="1"/>
  </cols>
  <sheetData>
    <row r="1" spans="1:12" ht="33.75" customHeight="1" x14ac:dyDescent="0.3">
      <c r="A1" s="2" t="s">
        <v>20</v>
      </c>
      <c r="F1" t="s">
        <v>21</v>
      </c>
    </row>
    <row r="2" spans="1:12" ht="15.75" thickBot="1" x14ac:dyDescent="0.3">
      <c r="G2" s="1" t="s">
        <v>9</v>
      </c>
      <c r="H2" s="1">
        <f>D5</f>
        <v>203</v>
      </c>
    </row>
    <row r="3" spans="1:12" ht="19.5" thickBot="1" x14ac:dyDescent="0.35">
      <c r="B3" s="6" t="s">
        <v>17</v>
      </c>
      <c r="C3" s="6"/>
      <c r="D3" s="7">
        <v>29</v>
      </c>
      <c r="G3" s="1" t="s">
        <v>10</v>
      </c>
      <c r="H3" s="1">
        <f>D3</f>
        <v>29</v>
      </c>
    </row>
    <row r="4" spans="1:12" ht="19.5" thickBot="1" x14ac:dyDescent="0.35">
      <c r="B4" s="6"/>
      <c r="C4" s="6"/>
      <c r="D4" s="6"/>
    </row>
    <row r="5" spans="1:12" ht="19.5" thickBot="1" x14ac:dyDescent="0.35">
      <c r="B5" s="6" t="s">
        <v>16</v>
      </c>
      <c r="C5" s="6"/>
      <c r="D5" s="7">
        <v>203</v>
      </c>
      <c r="G5" t="s">
        <v>11</v>
      </c>
      <c r="I5" s="5">
        <f>(H3*(H3+1))/4</f>
        <v>217.5</v>
      </c>
    </row>
    <row r="6" spans="1:12" x14ac:dyDescent="0.25">
      <c r="G6" t="s">
        <v>12</v>
      </c>
      <c r="I6" s="5">
        <f>SQRT((H3*(H3+1)*(2*H3+1))/24)</f>
        <v>46.246621498224059</v>
      </c>
    </row>
    <row r="7" spans="1:12" ht="18.75" x14ac:dyDescent="0.3">
      <c r="B7" s="2" t="s">
        <v>14</v>
      </c>
      <c r="C7" s="6"/>
      <c r="D7" s="10">
        <f>I9</f>
        <v>0.37693657884485232</v>
      </c>
      <c r="G7" t="s">
        <v>13</v>
      </c>
      <c r="I7" s="4">
        <f>(H2-I5)/I6</f>
        <v>-0.31353641693711232</v>
      </c>
    </row>
    <row r="8" spans="1:12" ht="19.5" thickBot="1" x14ac:dyDescent="0.35">
      <c r="B8" s="2" t="s">
        <v>15</v>
      </c>
      <c r="C8" s="6"/>
      <c r="D8" s="10">
        <f>I10</f>
        <v>0.75387315768970464</v>
      </c>
    </row>
    <row r="9" spans="1:12" ht="19.5" thickBot="1" x14ac:dyDescent="0.35">
      <c r="G9" s="5" t="s">
        <v>23</v>
      </c>
      <c r="H9" s="4"/>
      <c r="I9" s="9">
        <f>_xlfn.NORM.S.DIST(I7,TRUE)</f>
        <v>0.37693657884485232</v>
      </c>
    </row>
    <row r="10" spans="1:12" ht="19.5" thickBot="1" x14ac:dyDescent="0.35">
      <c r="B10" s="2" t="s">
        <v>19</v>
      </c>
      <c r="D10" s="10">
        <f>ABS(I7/(H3^0.5))</f>
        <v>5.8222250973958209E-2</v>
      </c>
      <c r="G10" s="5" t="s">
        <v>22</v>
      </c>
      <c r="H10" s="4"/>
      <c r="I10" s="11">
        <f>I9*2</f>
        <v>0.75387315768970464</v>
      </c>
      <c r="K10" s="4"/>
      <c r="L10" s="4"/>
    </row>
    <row r="15" spans="1:12" ht="15" customHeight="1" x14ac:dyDescent="0.25">
      <c r="A15" s="8"/>
    </row>
    <row r="16" spans="1:12" x14ac:dyDescent="0.25">
      <c r="A16" s="8"/>
    </row>
    <row r="17" spans="1:1" x14ac:dyDescent="0.25">
      <c r="A17" s="8"/>
    </row>
    <row r="18" spans="1:1" x14ac:dyDescent="0.25">
      <c r="A18" s="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8" sqref="F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Paired-sample tests calculator</vt:lpstr>
      <vt:lpstr>Wilcoxon test probabilities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2015-06-01T09:58:28Z</dcterms:created>
  <dcterms:modified xsi:type="dcterms:W3CDTF">2016-10-31T18:47:52Z</dcterms:modified>
</cp:coreProperties>
</file>